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M:\_Quarterly Reports (10Q)\2015\Quarter Ended 09.30.2015\Web Files\Additional Financial and Statistical Information\"/>
    </mc:Choice>
  </mc:AlternateContent>
  <bookViews>
    <workbookView xWindow="14385" yWindow="-15" windowWidth="14430" windowHeight="12150"/>
  </bookViews>
  <sheets>
    <sheet name="2015" sheetId="5" r:id="rId1"/>
    <sheet name="2014" sheetId="2" r:id="rId2"/>
  </sheets>
  <definedNames>
    <definedName name="_xlnm.Print_Area" localSheetId="1">'2014'!$A$1:$M$62</definedName>
  </definedNames>
  <calcPr calcId="152511"/>
</workbook>
</file>

<file path=xl/calcChain.xml><?xml version="1.0" encoding="utf-8"?>
<calcChain xmlns="http://schemas.openxmlformats.org/spreadsheetml/2006/main">
  <c r="E13" i="5" l="1"/>
  <c r="E29" i="5"/>
  <c r="E24" i="5"/>
  <c r="E25" i="5"/>
  <c r="E19" i="5"/>
  <c r="E15" i="5"/>
  <c r="K56" i="5"/>
  <c r="I56" i="5"/>
  <c r="K55" i="5"/>
  <c r="K54" i="5"/>
  <c r="K52" i="5"/>
  <c r="K51" i="5"/>
  <c r="K50" i="5"/>
  <c r="K47" i="5"/>
  <c r="K46" i="5"/>
  <c r="K45" i="5"/>
  <c r="K43" i="5"/>
  <c r="K38" i="5"/>
  <c r="K37" i="5"/>
  <c r="K36" i="5"/>
  <c r="I52" i="5"/>
  <c r="I47" i="5"/>
  <c r="I43" i="5"/>
  <c r="I38" i="5"/>
  <c r="K31" i="5" l="1"/>
  <c r="K30" i="5"/>
  <c r="K29" i="5"/>
  <c r="K27" i="5"/>
  <c r="K26" i="5"/>
  <c r="K25" i="5"/>
  <c r="K24" i="5"/>
  <c r="K19" i="5"/>
  <c r="K18" i="5"/>
  <c r="K16" i="5"/>
  <c r="K15" i="5"/>
  <c r="K14" i="5"/>
  <c r="K13" i="5"/>
  <c r="I28" i="5"/>
  <c r="I32" i="5" s="1"/>
  <c r="I17" i="5"/>
  <c r="I20" i="5" s="1"/>
  <c r="K17" i="5" l="1"/>
  <c r="K20" i="5" s="1"/>
  <c r="I17" i="2"/>
  <c r="I20" i="2" s="1"/>
  <c r="G56" i="5"/>
  <c r="G52" i="5"/>
  <c r="G47" i="5"/>
  <c r="G43" i="5"/>
  <c r="G38" i="5"/>
  <c r="G28" i="5"/>
  <c r="G32" i="5" s="1"/>
  <c r="G17" i="5"/>
  <c r="G20" i="5" s="1"/>
  <c r="K28" i="5" l="1"/>
  <c r="K32" i="5" s="1"/>
  <c r="E56" i="5"/>
  <c r="K24" i="2"/>
  <c r="K31" i="2"/>
  <c r="M29" i="2"/>
  <c r="K26" i="2"/>
  <c r="K16" i="2"/>
  <c r="K13" i="2"/>
  <c r="M13" i="2" s="1"/>
  <c r="K18" i="2"/>
  <c r="M18" i="2"/>
  <c r="K15" i="2"/>
  <c r="M55" i="2" l="1"/>
  <c r="M54" i="2"/>
  <c r="K56" i="2"/>
  <c r="I56" i="2"/>
  <c r="G56" i="2"/>
  <c r="E56" i="2"/>
  <c r="M51" i="2"/>
  <c r="M42" i="2"/>
  <c r="M41" i="2"/>
  <c r="K52" i="2"/>
  <c r="I52" i="2"/>
  <c r="G52" i="2"/>
  <c r="E52" i="2"/>
  <c r="K43" i="2"/>
  <c r="I43" i="2"/>
  <c r="G43" i="2"/>
  <c r="M50" i="2"/>
  <c r="E43" i="2"/>
  <c r="M8" i="2"/>
  <c r="E52" i="5"/>
  <c r="E43" i="5"/>
  <c r="E47" i="5"/>
  <c r="E38" i="5"/>
  <c r="E28" i="5"/>
  <c r="E32" i="5" s="1"/>
  <c r="E17" i="5"/>
  <c r="E20" i="5" s="1"/>
  <c r="M56" i="2" l="1"/>
  <c r="M52" i="2"/>
  <c r="M43" i="2"/>
  <c r="M30" i="2" l="1"/>
  <c r="M19" i="2"/>
  <c r="G28" i="2"/>
  <c r="G47" i="2" l="1"/>
  <c r="I47" i="2"/>
  <c r="K47" i="2"/>
  <c r="G38" i="2"/>
  <c r="I38" i="2"/>
  <c r="K38" i="2"/>
  <c r="G32" i="2"/>
  <c r="I28" i="2"/>
  <c r="I32" i="2" s="1"/>
  <c r="K28" i="2"/>
  <c r="K32" i="2" s="1"/>
  <c r="G17" i="2"/>
  <c r="G20" i="2" s="1"/>
  <c r="K17" i="2"/>
  <c r="K20" i="2" s="1"/>
  <c r="E45" i="2" l="1"/>
  <c r="E36" i="2"/>
  <c r="E38" i="2" s="1"/>
  <c r="M25" i="2"/>
  <c r="M15" i="2"/>
  <c r="M14" i="2"/>
  <c r="M46" i="2"/>
  <c r="M37" i="2"/>
  <c r="M31" i="2"/>
  <c r="M27" i="2"/>
  <c r="M26" i="2"/>
  <c r="M16" i="2"/>
  <c r="M9" i="2"/>
  <c r="K9" i="2"/>
  <c r="I9" i="2"/>
  <c r="G9" i="2"/>
  <c r="E47" i="2" l="1"/>
  <c r="M45" i="2"/>
  <c r="M47" i="2"/>
  <c r="M17" i="2"/>
  <c r="M20" i="2" s="1"/>
  <c r="E17" i="2"/>
  <c r="E20" i="2" s="1"/>
  <c r="E28" i="2"/>
  <c r="E32" i="2" s="1"/>
  <c r="M36" i="2"/>
  <c r="M38" i="2" s="1"/>
  <c r="M24" i="2"/>
  <c r="M28" i="2" s="1"/>
  <c r="M32" i="2" s="1"/>
</calcChain>
</file>

<file path=xl/sharedStrings.xml><?xml version="1.0" encoding="utf-8"?>
<sst xmlns="http://schemas.openxmlformats.org/spreadsheetml/2006/main" count="123" uniqueCount="45">
  <si>
    <t>Total</t>
  </si>
  <si>
    <t>Aggregates Business:</t>
  </si>
  <si>
    <t>Total Aggregates Business</t>
  </si>
  <si>
    <t>Aggregates</t>
  </si>
  <si>
    <t>Asphalt</t>
  </si>
  <si>
    <t>Ready Mixed Concrete</t>
  </si>
  <si>
    <t>Road Paving</t>
  </si>
  <si>
    <t>Net sales by product line:</t>
  </si>
  <si>
    <t>Unit shipments by product line:</t>
  </si>
  <si>
    <t>Total asphalt tons</t>
  </si>
  <si>
    <t>Aggregates tons - external customers</t>
  </si>
  <si>
    <t>Asphalt tons - external customers</t>
  </si>
  <si>
    <t>Internal aggregates tons used in other product lines</t>
  </si>
  <si>
    <t>Internal asphalt tons used in road paving business</t>
  </si>
  <si>
    <t>Average unit sales price by product line  (including internal sales)</t>
  </si>
  <si>
    <t>December 31,</t>
  </si>
  <si>
    <t>(Dollars in thousands, except per unit data; unit shipments in thousands)</t>
  </si>
  <si>
    <t>Corporate</t>
  </si>
  <si>
    <t>September 30,</t>
  </si>
  <si>
    <t>June 30,</t>
  </si>
  <si>
    <t>March 31,</t>
  </si>
  <si>
    <t>Product Line Operational Highlights</t>
  </si>
  <si>
    <t>Quarter Ended</t>
  </si>
  <si>
    <t>Year Ended</t>
  </si>
  <si>
    <t>Gross profit (loss) by product line:</t>
  </si>
  <si>
    <t>Martin Marietta Materials, Inc.</t>
  </si>
  <si>
    <t>Specialty Products Business</t>
  </si>
  <si>
    <t>Cement</t>
  </si>
  <si>
    <t>Magnesia Specialties</t>
  </si>
  <si>
    <t>Acquisitions:</t>
  </si>
  <si>
    <t>Heritage Aggregates Product Line:</t>
  </si>
  <si>
    <t>Total heritage aggregate tons</t>
  </si>
  <si>
    <t>Total acquisition aggregate tons</t>
  </si>
  <si>
    <t>Ready Mixed Concrete - cubic yards:</t>
  </si>
  <si>
    <t>Heritage</t>
  </si>
  <si>
    <t>Acquisitions</t>
  </si>
  <si>
    <t>Total cubic yards</t>
  </si>
  <si>
    <t>Acquisition:</t>
  </si>
  <si>
    <t>Heritage:</t>
  </si>
  <si>
    <t>Cement tons - external customers</t>
  </si>
  <si>
    <t>Internal cement tons used in other product lines</t>
  </si>
  <si>
    <t>Total Cement tons</t>
  </si>
  <si>
    <t>December 31, 2014</t>
  </si>
  <si>
    <t>Nine Months Ended</t>
  </si>
  <si>
    <t>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</si>
</sst>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[$-409]mmmm\ d\,\ yyyy;@"/>
  </numFmts>
  <fonts count="3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/>
    <xf numFmtId="0" fontId="2" fillId="0" borderId="0" xfId="0" quotePrefix="1" applyFont="1" applyFill="1" applyBorder="1" applyAlignment="1">
      <alignment horizontal="center"/>
    </xf>
    <xf numFmtId="16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169" fontId="2" fillId="0" borderId="0" xfId="0" quotePrefix="1" applyNumberFormat="1" applyFont="1" applyFill="1" applyAlignment="1">
      <alignment horizontal="left"/>
    </xf>
    <xf numFmtId="0" fontId="2" fillId="0" borderId="0" xfId="3" applyFont="1" applyFill="1"/>
    <xf numFmtId="0" fontId="1" fillId="0" borderId="0" xfId="0" applyFont="1" applyFill="1" applyAlignment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7" fontId="1" fillId="0" borderId="0" xfId="2" applyNumberFormat="1" applyFont="1" applyFill="1" applyAlignment="1">
      <alignment horizontal="right"/>
    </xf>
    <xf numFmtId="168" fontId="1" fillId="0" borderId="0" xfId="1" applyNumberFormat="1" applyFont="1" applyFill="1" applyAlignment="1">
      <alignment horizontal="right"/>
    </xf>
    <xf numFmtId="168" fontId="1" fillId="0" borderId="3" xfId="1" applyNumberFormat="1" applyFont="1" applyFill="1" applyBorder="1" applyAlignment="1">
      <alignment horizontal="right"/>
    </xf>
    <xf numFmtId="168" fontId="1" fillId="0" borderId="1" xfId="1" applyNumberFormat="1" applyFont="1" applyFill="1" applyBorder="1" applyAlignment="1">
      <alignment horizontal="right"/>
    </xf>
    <xf numFmtId="167" fontId="1" fillId="0" borderId="2" xfId="2" applyNumberFormat="1" applyFont="1" applyFill="1" applyBorder="1" applyAlignment="1">
      <alignment horizontal="right"/>
    </xf>
    <xf numFmtId="168" fontId="1" fillId="0" borderId="2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6" fontId="1" fillId="0" borderId="0" xfId="2" applyNumberFormat="1" applyFont="1" applyFill="1" applyBorder="1" applyAlignment="1">
      <alignment horizontal="right"/>
    </xf>
    <xf numFmtId="168" fontId="1" fillId="0" borderId="0" xfId="1" applyNumberFormat="1" applyFont="1" applyFill="1"/>
    <xf numFmtId="44" fontId="1" fillId="0" borderId="4" xfId="2" applyFont="1" applyFill="1" applyBorder="1" applyAlignment="1">
      <alignment horizontal="right"/>
    </xf>
    <xf numFmtId="44" fontId="1" fillId="0" borderId="5" xfId="2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7" fontId="1" fillId="0" borderId="0" xfId="2" applyNumberFormat="1" applyFont="1" applyFill="1" applyBorder="1" applyAlignment="1">
      <alignment horizontal="right"/>
    </xf>
    <xf numFmtId="168" fontId="1" fillId="0" borderId="0" xfId="1" applyNumberFormat="1" applyFont="1" applyFill="1" applyBorder="1"/>
    <xf numFmtId="168" fontId="1" fillId="0" borderId="6" xfId="1" applyNumberFormat="1" applyFont="1" applyFill="1" applyBorder="1" applyAlignment="1">
      <alignment horizontal="right"/>
    </xf>
    <xf numFmtId="44" fontId="1" fillId="0" borderId="0" xfId="2" applyFont="1" applyFill="1" applyBorder="1" applyAlignment="1">
      <alignment horizontal="right"/>
    </xf>
    <xf numFmtId="0" fontId="0" fillId="0" borderId="0" xfId="0" applyFill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Normal="100" workbookViewId="0"/>
  </sheetViews>
  <sheetFormatPr defaultRowHeight="15.75" x14ac:dyDescent="0.25"/>
  <cols>
    <col min="1" max="3" width="2.625" style="2" customWidth="1"/>
    <col min="4" max="4" width="36.5" style="2" customWidth="1"/>
    <col min="5" max="5" width="15.25" customWidth="1"/>
    <col min="6" max="6" width="2.625" customWidth="1"/>
    <col min="7" max="7" width="15" customWidth="1"/>
    <col min="8" max="8" width="2.625" customWidth="1"/>
    <col min="9" max="9" width="15" customWidth="1"/>
    <col min="10" max="10" width="2.625" customWidth="1"/>
    <col min="11" max="11" width="17.75" customWidth="1"/>
  </cols>
  <sheetData>
    <row r="1" spans="1:11" x14ac:dyDescent="0.25">
      <c r="A1" s="2" t="s">
        <v>21</v>
      </c>
      <c r="E1" s="2"/>
    </row>
    <row r="2" spans="1:11" x14ac:dyDescent="0.25">
      <c r="A2" s="13" t="s">
        <v>25</v>
      </c>
      <c r="B2" s="11"/>
      <c r="C2" s="11"/>
      <c r="D2" s="11"/>
      <c r="E2" s="11"/>
    </row>
    <row r="3" spans="1:11" x14ac:dyDescent="0.25">
      <c r="A3" s="12" t="s">
        <v>44</v>
      </c>
      <c r="B3" s="10"/>
      <c r="C3" s="10"/>
      <c r="D3" s="10"/>
      <c r="E3" s="10"/>
    </row>
    <row r="4" spans="1:11" x14ac:dyDescent="0.25">
      <c r="A4" s="10"/>
      <c r="B4" s="10"/>
      <c r="C4" s="10"/>
      <c r="D4" s="10"/>
      <c r="E4" s="10"/>
    </row>
    <row r="5" spans="1:11" x14ac:dyDescent="0.25">
      <c r="A5" s="14" t="s">
        <v>16</v>
      </c>
      <c r="B5" s="14"/>
      <c r="C5" s="14"/>
      <c r="D5" s="14"/>
      <c r="E5" s="14"/>
    </row>
    <row r="6" spans="1:11" x14ac:dyDescent="0.25">
      <c r="A6" s="1"/>
      <c r="B6" s="1"/>
      <c r="C6" s="1"/>
      <c r="D6" s="1"/>
      <c r="E6" s="1"/>
    </row>
    <row r="7" spans="1:11" x14ac:dyDescent="0.25">
      <c r="E7" s="1" t="s">
        <v>22</v>
      </c>
      <c r="G7" s="1" t="s">
        <v>22</v>
      </c>
      <c r="I7" s="1" t="s">
        <v>22</v>
      </c>
      <c r="K7" s="1" t="s">
        <v>43</v>
      </c>
    </row>
    <row r="8" spans="1:11" x14ac:dyDescent="0.25">
      <c r="E8" s="9" t="s">
        <v>20</v>
      </c>
      <c r="G8" s="9" t="s">
        <v>19</v>
      </c>
      <c r="I8" s="9" t="s">
        <v>18</v>
      </c>
      <c r="K8" s="9" t="s">
        <v>18</v>
      </c>
    </row>
    <row r="9" spans="1:11" x14ac:dyDescent="0.25">
      <c r="A9" s="6"/>
      <c r="B9" s="6"/>
      <c r="C9" s="6"/>
      <c r="D9" s="6"/>
      <c r="E9" s="5">
        <v>2015</v>
      </c>
      <c r="G9" s="5">
        <v>2015</v>
      </c>
      <c r="I9" s="5">
        <v>2015</v>
      </c>
      <c r="K9" s="5">
        <v>2015</v>
      </c>
    </row>
    <row r="10" spans="1:11" x14ac:dyDescent="0.25">
      <c r="A10" s="15"/>
      <c r="B10" s="15"/>
      <c r="C10" s="15"/>
      <c r="D10" s="15"/>
      <c r="E10" s="15"/>
      <c r="G10" s="15"/>
      <c r="I10" s="15"/>
      <c r="K10" s="15"/>
    </row>
    <row r="11" spans="1:11" x14ac:dyDescent="0.25">
      <c r="A11" s="2" t="s">
        <v>7</v>
      </c>
      <c r="B11" s="7"/>
      <c r="C11" s="7"/>
      <c r="D11" s="7"/>
      <c r="E11" s="7"/>
      <c r="G11" s="7"/>
      <c r="I11" s="7"/>
      <c r="K11" s="7"/>
    </row>
    <row r="12" spans="1:11" x14ac:dyDescent="0.25">
      <c r="A12" s="7"/>
      <c r="B12" s="7" t="s">
        <v>1</v>
      </c>
      <c r="C12" s="7"/>
      <c r="D12" s="7"/>
      <c r="E12" s="7"/>
      <c r="G12" s="7"/>
      <c r="I12" s="7"/>
      <c r="K12" s="7"/>
    </row>
    <row r="13" spans="1:11" x14ac:dyDescent="0.25">
      <c r="A13" s="7"/>
      <c r="B13" s="7"/>
      <c r="C13" s="7" t="s">
        <v>3</v>
      </c>
      <c r="D13" s="7"/>
      <c r="E13" s="18">
        <f>332214-2</f>
        <v>332212</v>
      </c>
      <c r="G13" s="18">
        <v>481616</v>
      </c>
      <c r="I13" s="18">
        <v>529993</v>
      </c>
      <c r="K13" s="18">
        <f>SUM(E13:I13)</f>
        <v>1343821</v>
      </c>
    </row>
    <row r="14" spans="1:11" x14ac:dyDescent="0.25">
      <c r="A14" s="7"/>
      <c r="B14" s="7"/>
      <c r="C14" s="7" t="s">
        <v>4</v>
      </c>
      <c r="D14" s="7"/>
      <c r="E14" s="19">
        <v>9645</v>
      </c>
      <c r="G14" s="19">
        <v>18896</v>
      </c>
      <c r="I14" s="19">
        <v>26817</v>
      </c>
      <c r="K14" s="19">
        <f>SUM(E14:I14)</f>
        <v>55358</v>
      </c>
    </row>
    <row r="15" spans="1:11" x14ac:dyDescent="0.25">
      <c r="A15" s="7"/>
      <c r="B15" s="7"/>
      <c r="C15" s="7" t="s">
        <v>5</v>
      </c>
      <c r="D15" s="7"/>
      <c r="E15" s="19">
        <f>127572+1</f>
        <v>127573</v>
      </c>
      <c r="G15" s="19">
        <v>149750</v>
      </c>
      <c r="I15" s="19">
        <v>209608</v>
      </c>
      <c r="K15" s="19">
        <f>SUM(E15:I15)</f>
        <v>486931</v>
      </c>
    </row>
    <row r="16" spans="1:11" x14ac:dyDescent="0.25">
      <c r="A16" s="7"/>
      <c r="B16" s="7"/>
      <c r="C16" s="7" t="s">
        <v>6</v>
      </c>
      <c r="D16" s="7"/>
      <c r="E16" s="19">
        <v>7125</v>
      </c>
      <c r="G16" s="19">
        <v>39125</v>
      </c>
      <c r="I16" s="19">
        <v>71023</v>
      </c>
      <c r="K16" s="21">
        <f>SUM(E16:I16)</f>
        <v>117273</v>
      </c>
    </row>
    <row r="17" spans="1:11" x14ac:dyDescent="0.25">
      <c r="A17" s="7"/>
      <c r="B17" s="7" t="s">
        <v>2</v>
      </c>
      <c r="C17" s="7"/>
      <c r="D17" s="7"/>
      <c r="E17" s="34">
        <f>SUM(E13:E16)</f>
        <v>476555</v>
      </c>
      <c r="G17" s="34">
        <f>SUM(G13:G16)</f>
        <v>689387</v>
      </c>
      <c r="I17" s="34">
        <f>SUM(I13:I16)</f>
        <v>837441</v>
      </c>
      <c r="K17" s="34">
        <f>SUM(K13:K16)</f>
        <v>2003383</v>
      </c>
    </row>
    <row r="18" spans="1:11" x14ac:dyDescent="0.25">
      <c r="A18" s="7"/>
      <c r="B18" s="7" t="s">
        <v>27</v>
      </c>
      <c r="C18" s="7"/>
      <c r="D18" s="7"/>
      <c r="E18" s="24">
        <v>96565</v>
      </c>
      <c r="G18" s="24">
        <v>100405</v>
      </c>
      <c r="I18" s="24">
        <v>110519</v>
      </c>
      <c r="K18" s="24">
        <f>SUM(E18:I18)</f>
        <v>307489</v>
      </c>
    </row>
    <row r="19" spans="1:11" x14ac:dyDescent="0.25">
      <c r="A19" s="7"/>
      <c r="B19" s="7" t="s">
        <v>28</v>
      </c>
      <c r="C19" s="7"/>
      <c r="D19" s="7"/>
      <c r="E19" s="19">
        <f>58754+1</f>
        <v>58755</v>
      </c>
      <c r="G19" s="19">
        <v>60457</v>
      </c>
      <c r="I19" s="19">
        <v>57258</v>
      </c>
      <c r="K19" s="21">
        <f>SUM(E19:I19)</f>
        <v>176470</v>
      </c>
    </row>
    <row r="20" spans="1:11" ht="16.5" thickBot="1" x14ac:dyDescent="0.3">
      <c r="A20" s="7"/>
      <c r="B20" s="7"/>
      <c r="C20" s="7" t="s">
        <v>0</v>
      </c>
      <c r="D20" s="7"/>
      <c r="E20" s="22">
        <f>+E17++E18+E19</f>
        <v>631875</v>
      </c>
      <c r="G20" s="22">
        <f>SUM(G17:G19)</f>
        <v>850249</v>
      </c>
      <c r="I20" s="22">
        <f>SUM(I17:I19)</f>
        <v>1005218</v>
      </c>
      <c r="K20" s="22">
        <f>SUM(K17:K19)</f>
        <v>2487342</v>
      </c>
    </row>
    <row r="21" spans="1:11" ht="16.5" thickTop="1" x14ac:dyDescent="0.25">
      <c r="A21" s="7"/>
      <c r="B21" s="7"/>
      <c r="C21" s="7"/>
      <c r="D21" s="7"/>
      <c r="E21" s="19"/>
      <c r="G21" s="19"/>
      <c r="I21" s="19"/>
      <c r="K21" s="19"/>
    </row>
    <row r="22" spans="1:11" x14ac:dyDescent="0.25">
      <c r="A22" s="2" t="s">
        <v>24</v>
      </c>
      <c r="B22" s="7"/>
      <c r="C22" s="7"/>
      <c r="D22" s="7"/>
      <c r="E22" s="19"/>
      <c r="G22" s="19"/>
      <c r="I22" s="19"/>
      <c r="K22" s="19"/>
    </row>
    <row r="23" spans="1:11" x14ac:dyDescent="0.25">
      <c r="A23" s="7"/>
      <c r="B23" s="7" t="s">
        <v>1</v>
      </c>
      <c r="C23" s="7"/>
      <c r="D23" s="7"/>
      <c r="E23" s="19"/>
      <c r="G23" s="19"/>
      <c r="I23" s="19"/>
      <c r="K23" s="19"/>
    </row>
    <row r="24" spans="1:11" x14ac:dyDescent="0.25">
      <c r="A24" s="7"/>
      <c r="B24" s="7"/>
      <c r="C24" s="7" t="s">
        <v>3</v>
      </c>
      <c r="D24" s="7"/>
      <c r="E24" s="18">
        <f>41417+2</f>
        <v>41419</v>
      </c>
      <c r="G24" s="18">
        <v>137272</v>
      </c>
      <c r="I24" s="18">
        <v>166166</v>
      </c>
      <c r="K24" s="18">
        <f>SUM(E24:I24)</f>
        <v>344857</v>
      </c>
    </row>
    <row r="25" spans="1:11" x14ac:dyDescent="0.25">
      <c r="A25" s="7"/>
      <c r="B25" s="7"/>
      <c r="C25" s="7" t="s">
        <v>4</v>
      </c>
      <c r="D25" s="7"/>
      <c r="E25" s="19">
        <f>-1463-1</f>
        <v>-1464</v>
      </c>
      <c r="G25" s="19">
        <v>4314</v>
      </c>
      <c r="I25" s="19">
        <v>10794</v>
      </c>
      <c r="K25" s="19">
        <f>SUM(E25:I25)</f>
        <v>13644</v>
      </c>
    </row>
    <row r="26" spans="1:11" x14ac:dyDescent="0.25">
      <c r="A26" s="7"/>
      <c r="B26" s="7"/>
      <c r="C26" s="7" t="s">
        <v>5</v>
      </c>
      <c r="D26" s="7"/>
      <c r="E26" s="19">
        <v>2084</v>
      </c>
      <c r="G26" s="19">
        <v>9340</v>
      </c>
      <c r="I26" s="19">
        <v>23557</v>
      </c>
      <c r="K26" s="19">
        <f>SUM(E26:I26)</f>
        <v>34981</v>
      </c>
    </row>
    <row r="27" spans="1:11" x14ac:dyDescent="0.25">
      <c r="A27" s="7"/>
      <c r="B27" s="7"/>
      <c r="C27" s="7" t="s">
        <v>6</v>
      </c>
      <c r="D27" s="7"/>
      <c r="E27" s="19">
        <v>-3311</v>
      </c>
      <c r="G27" s="19">
        <v>3577</v>
      </c>
      <c r="I27" s="19">
        <v>11263</v>
      </c>
      <c r="K27" s="19">
        <f>SUM(E27:I27)</f>
        <v>11529</v>
      </c>
    </row>
    <row r="28" spans="1:11" x14ac:dyDescent="0.25">
      <c r="A28" s="7"/>
      <c r="B28" s="7" t="s">
        <v>2</v>
      </c>
      <c r="C28" s="7"/>
      <c r="D28" s="7"/>
      <c r="E28" s="34">
        <f>SUM(E24:E27)</f>
        <v>38728</v>
      </c>
      <c r="G28" s="34">
        <f>SUM(G24:G27)</f>
        <v>154503</v>
      </c>
      <c r="I28" s="34">
        <f>SUM(I24:I27)</f>
        <v>211780</v>
      </c>
      <c r="K28" s="34">
        <f>SUM(K24:K27)</f>
        <v>405011</v>
      </c>
    </row>
    <row r="29" spans="1:11" x14ac:dyDescent="0.25">
      <c r="A29" s="7"/>
      <c r="B29" s="7" t="s">
        <v>27</v>
      </c>
      <c r="C29" s="7"/>
      <c r="D29" s="7"/>
      <c r="E29" s="24">
        <f>18985-2</f>
        <v>18983</v>
      </c>
      <c r="G29" s="24">
        <v>30415</v>
      </c>
      <c r="I29" s="24">
        <v>38244</v>
      </c>
      <c r="K29" s="24">
        <f>SUM(E29:I29)</f>
        <v>87642</v>
      </c>
    </row>
    <row r="30" spans="1:11" x14ac:dyDescent="0.25">
      <c r="A30" s="7"/>
      <c r="B30" s="7" t="s">
        <v>28</v>
      </c>
      <c r="C30" s="7"/>
      <c r="D30" s="7"/>
      <c r="E30" s="24">
        <v>20178</v>
      </c>
      <c r="G30" s="24">
        <v>21224</v>
      </c>
      <c r="I30" s="24">
        <v>19391</v>
      </c>
      <c r="K30" s="24">
        <f>SUM(E30:I30)</f>
        <v>60793</v>
      </c>
    </row>
    <row r="31" spans="1:11" x14ac:dyDescent="0.25">
      <c r="A31" s="7"/>
      <c r="B31" s="7" t="s">
        <v>17</v>
      </c>
      <c r="C31" s="7"/>
      <c r="D31" s="7"/>
      <c r="E31" s="21">
        <v>-3629</v>
      </c>
      <c r="G31" s="21">
        <v>-5989</v>
      </c>
      <c r="I31" s="21">
        <v>-6910</v>
      </c>
      <c r="K31" s="24">
        <f>SUM(E31:I31)</f>
        <v>-16528</v>
      </c>
    </row>
    <row r="32" spans="1:11" ht="16.5" thickBot="1" x14ac:dyDescent="0.3">
      <c r="A32" s="7"/>
      <c r="B32" s="7"/>
      <c r="C32" s="7" t="s">
        <v>0</v>
      </c>
      <c r="D32" s="7"/>
      <c r="E32" s="22">
        <f>+E28+E29+E30+E31</f>
        <v>74260</v>
      </c>
      <c r="G32" s="22">
        <f>SUM(G28:G31)</f>
        <v>200153</v>
      </c>
      <c r="I32" s="22">
        <f>SUM(I28:I31)</f>
        <v>262505</v>
      </c>
      <c r="K32" s="22">
        <f>SUM(K28:K31)</f>
        <v>536918</v>
      </c>
    </row>
    <row r="33" spans="1:11" ht="16.5" thickTop="1" x14ac:dyDescent="0.25">
      <c r="A33" s="7"/>
      <c r="B33" s="7"/>
      <c r="C33" s="7"/>
      <c r="D33" s="7"/>
      <c r="E33" s="25"/>
      <c r="G33" s="25"/>
      <c r="I33" s="25"/>
      <c r="K33" s="25"/>
    </row>
    <row r="34" spans="1:11" x14ac:dyDescent="0.25">
      <c r="A34" s="2" t="s">
        <v>8</v>
      </c>
      <c r="B34" s="7"/>
      <c r="C34" s="7"/>
      <c r="D34" s="7"/>
      <c r="E34" s="25"/>
      <c r="G34" s="25"/>
      <c r="I34" s="25"/>
      <c r="K34" s="25"/>
    </row>
    <row r="35" spans="1:11" x14ac:dyDescent="0.25">
      <c r="A35" s="7" t="s">
        <v>30</v>
      </c>
      <c r="B35" s="7"/>
      <c r="C35" s="7"/>
      <c r="D35" s="7"/>
      <c r="E35" s="25"/>
      <c r="G35" s="25"/>
      <c r="I35" s="25"/>
      <c r="K35" s="25"/>
    </row>
    <row r="36" spans="1:11" x14ac:dyDescent="0.25">
      <c r="A36" s="7" t="s">
        <v>10</v>
      </c>
      <c r="B36" s="7"/>
      <c r="C36" s="7"/>
      <c r="D36" s="7"/>
      <c r="E36" s="24">
        <v>24632</v>
      </c>
      <c r="G36" s="24">
        <v>36847</v>
      </c>
      <c r="I36" s="24">
        <v>40880</v>
      </c>
      <c r="K36" s="24">
        <f>SUM(E36:I36)</f>
        <v>102359</v>
      </c>
    </row>
    <row r="37" spans="1:11" x14ac:dyDescent="0.25">
      <c r="A37" s="7" t="s">
        <v>12</v>
      </c>
      <c r="B37" s="7"/>
      <c r="C37" s="7"/>
      <c r="D37" s="7"/>
      <c r="E37" s="21">
        <v>891</v>
      </c>
      <c r="G37" s="21">
        <v>1394</v>
      </c>
      <c r="I37" s="21">
        <v>1921</v>
      </c>
      <c r="K37" s="24">
        <f>SUM(E37:I37)</f>
        <v>4206</v>
      </c>
    </row>
    <row r="38" spans="1:11" ht="16.5" thickBot="1" x14ac:dyDescent="0.3">
      <c r="A38" s="7" t="s">
        <v>31</v>
      </c>
      <c r="B38" s="7"/>
      <c r="C38" s="7"/>
      <c r="D38" s="7"/>
      <c r="E38" s="23">
        <f>SUM(E36:E37)</f>
        <v>25523</v>
      </c>
      <c r="G38" s="23">
        <f>SUM(G36:G37)</f>
        <v>38241</v>
      </c>
      <c r="I38" s="23">
        <f>SUM(I36:I37)</f>
        <v>42801</v>
      </c>
      <c r="K38" s="23">
        <f>SUM(K36:K37)</f>
        <v>106565</v>
      </c>
    </row>
    <row r="39" spans="1:11" ht="16.5" thickTop="1" x14ac:dyDescent="0.25">
      <c r="A39" s="7"/>
      <c r="B39" s="7"/>
      <c r="C39" s="7"/>
      <c r="D39" s="7"/>
      <c r="E39" s="24"/>
      <c r="G39" s="24"/>
      <c r="I39" s="24"/>
      <c r="K39" s="24"/>
    </row>
    <row r="40" spans="1:11" x14ac:dyDescent="0.25">
      <c r="A40" s="7" t="s">
        <v>29</v>
      </c>
      <c r="B40" s="7"/>
      <c r="C40" s="7"/>
      <c r="D40" s="7"/>
      <c r="E40" s="24"/>
      <c r="G40" s="24"/>
      <c r="I40" s="24"/>
      <c r="K40" s="24"/>
    </row>
    <row r="41" spans="1:11" x14ac:dyDescent="0.25">
      <c r="A41" s="7" t="s">
        <v>10</v>
      </c>
      <c r="B41" s="7"/>
      <c r="C41" s="7"/>
      <c r="D41" s="7"/>
      <c r="E41" s="24">
        <v>2500</v>
      </c>
      <c r="F41" s="36"/>
      <c r="G41" s="24">
        <v>2804</v>
      </c>
      <c r="I41" s="24">
        <v>3604</v>
      </c>
      <c r="K41" s="24">
        <v>8968</v>
      </c>
    </row>
    <row r="42" spans="1:11" x14ac:dyDescent="0.25">
      <c r="A42" s="7" t="s">
        <v>12</v>
      </c>
      <c r="B42" s="7"/>
      <c r="C42" s="7"/>
      <c r="D42" s="7"/>
      <c r="E42" s="19">
        <v>813</v>
      </c>
      <c r="F42" s="36"/>
      <c r="G42" s="19">
        <v>958</v>
      </c>
      <c r="I42" s="19">
        <v>1116</v>
      </c>
      <c r="K42" s="24">
        <v>2887</v>
      </c>
    </row>
    <row r="43" spans="1:11" ht="16.5" thickBot="1" x14ac:dyDescent="0.3">
      <c r="A43" s="7" t="s">
        <v>32</v>
      </c>
      <c r="B43" s="7"/>
      <c r="C43" s="7"/>
      <c r="D43" s="7"/>
      <c r="E43" s="23">
        <f>+E41+E42</f>
        <v>3313</v>
      </c>
      <c r="F43" s="36"/>
      <c r="G43" s="23">
        <f>SUM(G41:G42)</f>
        <v>3762</v>
      </c>
      <c r="I43" s="23">
        <f>SUM(I41:I42)</f>
        <v>4720</v>
      </c>
      <c r="K43" s="23">
        <f>SUM(K41:K42)</f>
        <v>11855</v>
      </c>
    </row>
    <row r="44" spans="1:11" ht="16.5" thickTop="1" x14ac:dyDescent="0.25">
      <c r="A44" s="7"/>
      <c r="B44" s="7"/>
      <c r="C44" s="7"/>
      <c r="D44" s="7"/>
      <c r="E44" s="19"/>
      <c r="G44" s="19"/>
      <c r="I44" s="19"/>
      <c r="K44" s="24"/>
    </row>
    <row r="45" spans="1:11" x14ac:dyDescent="0.25">
      <c r="A45" s="7" t="s">
        <v>11</v>
      </c>
      <c r="B45" s="7"/>
      <c r="C45" s="7"/>
      <c r="D45" s="7"/>
      <c r="E45" s="24">
        <v>213</v>
      </c>
      <c r="G45" s="24">
        <v>356</v>
      </c>
      <c r="I45" s="24">
        <v>473</v>
      </c>
      <c r="K45" s="24">
        <f>SUM(E45:I45)</f>
        <v>1042</v>
      </c>
    </row>
    <row r="46" spans="1:11" x14ac:dyDescent="0.25">
      <c r="A46" s="7" t="s">
        <v>13</v>
      </c>
      <c r="B46" s="7"/>
      <c r="C46" s="7"/>
      <c r="D46" s="7"/>
      <c r="E46" s="21">
        <v>57</v>
      </c>
      <c r="G46" s="21">
        <v>456</v>
      </c>
      <c r="I46" s="21">
        <v>783</v>
      </c>
      <c r="K46" s="24">
        <f>SUM(E46:I46)</f>
        <v>1296</v>
      </c>
    </row>
    <row r="47" spans="1:11" ht="16.5" thickBot="1" x14ac:dyDescent="0.3">
      <c r="A47" s="7" t="s">
        <v>9</v>
      </c>
      <c r="B47" s="7"/>
      <c r="C47" s="7"/>
      <c r="D47" s="7"/>
      <c r="E47" s="23">
        <f>SUM(E45:E46)</f>
        <v>270</v>
      </c>
      <c r="G47" s="23">
        <f>SUM(G45:G46)</f>
        <v>812</v>
      </c>
      <c r="I47" s="23">
        <f>SUM(I45:I46)</f>
        <v>1256</v>
      </c>
      <c r="K47" s="23">
        <f>SUM(K45:K46)</f>
        <v>2338</v>
      </c>
    </row>
    <row r="48" spans="1:11" ht="16.5" thickTop="1" x14ac:dyDescent="0.25">
      <c r="A48" s="7"/>
      <c r="B48" s="7"/>
      <c r="C48" s="7"/>
      <c r="D48" s="7"/>
      <c r="E48" s="19"/>
      <c r="G48" s="19"/>
      <c r="I48" s="19"/>
      <c r="K48" s="24"/>
    </row>
    <row r="49" spans="1:15" x14ac:dyDescent="0.25">
      <c r="A49" s="7" t="s">
        <v>33</v>
      </c>
      <c r="B49" s="7"/>
      <c r="C49" s="7"/>
      <c r="D49" s="7"/>
      <c r="E49" s="24"/>
      <c r="G49" s="24"/>
      <c r="I49" s="24"/>
      <c r="K49" s="24"/>
    </row>
    <row r="50" spans="1:15" x14ac:dyDescent="0.25">
      <c r="A50" s="7" t="s">
        <v>34</v>
      </c>
      <c r="B50" s="7"/>
      <c r="C50" s="7"/>
      <c r="D50" s="7"/>
      <c r="E50" s="24">
        <v>399</v>
      </c>
      <c r="G50" s="24">
        <v>498</v>
      </c>
      <c r="I50" s="24">
        <v>690</v>
      </c>
      <c r="K50" s="24">
        <f>SUM(E50:I50)</f>
        <v>1587</v>
      </c>
    </row>
    <row r="51" spans="1:15" x14ac:dyDescent="0.25">
      <c r="A51" s="7" t="s">
        <v>35</v>
      </c>
      <c r="B51" s="7"/>
      <c r="C51" s="7"/>
      <c r="D51" s="7"/>
      <c r="E51" s="21">
        <v>965</v>
      </c>
      <c r="G51" s="21">
        <v>1115</v>
      </c>
      <c r="I51" s="21">
        <v>1421</v>
      </c>
      <c r="K51" s="24">
        <f>SUM(E51:I51)</f>
        <v>3501</v>
      </c>
    </row>
    <row r="52" spans="1:15" ht="16.5" thickBot="1" x14ac:dyDescent="0.3">
      <c r="A52" s="7" t="s">
        <v>36</v>
      </c>
      <c r="B52" s="7"/>
      <c r="C52" s="7"/>
      <c r="D52" s="7"/>
      <c r="E52" s="23">
        <f>+E50+E51</f>
        <v>1364</v>
      </c>
      <c r="G52" s="23">
        <f>SUM(G50:G51)</f>
        <v>1613</v>
      </c>
      <c r="I52" s="23">
        <f>SUM(I50:I51)</f>
        <v>2111</v>
      </c>
      <c r="K52" s="23">
        <f>SUM(K50:K51)</f>
        <v>5088</v>
      </c>
    </row>
    <row r="53" spans="1:15" ht="16.5" thickTop="1" x14ac:dyDescent="0.25">
      <c r="A53" s="7"/>
      <c r="B53" s="7"/>
      <c r="C53" s="7"/>
      <c r="D53" s="7"/>
      <c r="E53" s="24"/>
      <c r="G53" s="24"/>
      <c r="I53" s="24"/>
      <c r="K53" s="24"/>
    </row>
    <row r="54" spans="1:15" s="6" customFormat="1" ht="15" customHeight="1" x14ac:dyDescent="0.25">
      <c r="A54" s="7" t="s">
        <v>39</v>
      </c>
      <c r="B54" s="15"/>
      <c r="C54" s="15"/>
      <c r="D54" s="15"/>
      <c r="E54" s="24">
        <v>1025</v>
      </c>
      <c r="F54" s="15"/>
      <c r="G54" s="24">
        <v>994</v>
      </c>
      <c r="H54" s="15"/>
      <c r="I54" s="24">
        <v>1081</v>
      </c>
      <c r="J54" s="15"/>
      <c r="K54" s="24">
        <f>SUM(E54:I54)</f>
        <v>3100</v>
      </c>
      <c r="L54" s="15"/>
      <c r="M54" s="24"/>
      <c r="N54" s="15"/>
      <c r="O54" s="24"/>
    </row>
    <row r="55" spans="1:15" s="6" customFormat="1" ht="15" customHeight="1" x14ac:dyDescent="0.25">
      <c r="A55" s="7" t="s">
        <v>40</v>
      </c>
      <c r="B55" s="15"/>
      <c r="C55" s="15"/>
      <c r="D55" s="15"/>
      <c r="E55" s="21">
        <v>192</v>
      </c>
      <c r="F55" s="15"/>
      <c r="G55" s="21">
        <v>209</v>
      </c>
      <c r="H55" s="15"/>
      <c r="I55" s="21">
        <v>256</v>
      </c>
      <c r="J55" s="15"/>
      <c r="K55" s="24">
        <f>SUM(E55:I55)</f>
        <v>657</v>
      </c>
      <c r="L55" s="15"/>
      <c r="M55" s="24"/>
      <c r="N55" s="15"/>
      <c r="O55" s="24"/>
    </row>
    <row r="56" spans="1:15" s="6" customFormat="1" ht="15" customHeight="1" thickBot="1" x14ac:dyDescent="0.3">
      <c r="A56" s="7" t="s">
        <v>41</v>
      </c>
      <c r="B56" s="15"/>
      <c r="C56" s="15"/>
      <c r="D56" s="15"/>
      <c r="E56" s="23">
        <f>+E54+E55</f>
        <v>1217</v>
      </c>
      <c r="F56" s="15"/>
      <c r="G56" s="23">
        <f>SUM(G54:G55)</f>
        <v>1203</v>
      </c>
      <c r="H56" s="15"/>
      <c r="I56" s="23">
        <f>SUM(I54:I55)</f>
        <v>1337</v>
      </c>
      <c r="J56" s="15"/>
      <c r="K56" s="23">
        <f>SUM(K54:K55)</f>
        <v>3757</v>
      </c>
      <c r="L56" s="15"/>
      <c r="M56" s="24"/>
      <c r="N56" s="15"/>
      <c r="O56" s="24"/>
    </row>
    <row r="57" spans="1:15" ht="16.5" thickTop="1" x14ac:dyDescent="0.25">
      <c r="A57" s="15"/>
      <c r="B57" s="15"/>
      <c r="C57" s="15"/>
      <c r="D57" s="15"/>
      <c r="E57" s="16"/>
      <c r="G57" s="16"/>
      <c r="I57" s="16"/>
      <c r="K57" s="16"/>
    </row>
    <row r="58" spans="1:15" x14ac:dyDescent="0.25">
      <c r="A58" s="2" t="s">
        <v>14</v>
      </c>
      <c r="B58" s="7"/>
      <c r="C58" s="7"/>
      <c r="D58" s="7"/>
      <c r="E58" s="16"/>
      <c r="G58" s="16"/>
      <c r="I58" s="16"/>
      <c r="K58" s="16"/>
    </row>
    <row r="59" spans="1:15" x14ac:dyDescent="0.25">
      <c r="A59" s="7" t="s">
        <v>38</v>
      </c>
      <c r="B59" s="7"/>
      <c r="C59" s="7"/>
      <c r="D59" s="7"/>
      <c r="E59" s="16"/>
      <c r="G59" s="16"/>
      <c r="I59" s="16"/>
      <c r="K59" s="16"/>
    </row>
    <row r="60" spans="1:15" ht="16.5" thickBot="1" x14ac:dyDescent="0.3">
      <c r="A60" s="7" t="s">
        <v>3</v>
      </c>
      <c r="B60" s="7"/>
      <c r="E60" s="27">
        <v>11.96</v>
      </c>
      <c r="G60" s="27">
        <v>11.83</v>
      </c>
      <c r="I60" s="27">
        <v>11.62</v>
      </c>
      <c r="K60" s="27">
        <v>11.78</v>
      </c>
    </row>
    <row r="61" spans="1:15" ht="17.25" thickTop="1" thickBot="1" x14ac:dyDescent="0.3">
      <c r="A61" s="7" t="s">
        <v>4</v>
      </c>
      <c r="B61" s="7"/>
      <c r="E61" s="28">
        <v>43.65</v>
      </c>
      <c r="G61" s="28">
        <v>42.2</v>
      </c>
      <c r="I61" s="28">
        <v>43</v>
      </c>
      <c r="K61" s="28">
        <v>42.8</v>
      </c>
    </row>
    <row r="62" spans="1:15" ht="17.25" thickTop="1" thickBot="1" x14ac:dyDescent="0.3">
      <c r="A62" s="7" t="s">
        <v>5</v>
      </c>
      <c r="B62" s="7"/>
      <c r="E62" s="27">
        <v>98.88</v>
      </c>
      <c r="G62" s="27">
        <v>101.54</v>
      </c>
      <c r="I62" s="27">
        <v>103.3</v>
      </c>
      <c r="K62" s="27">
        <v>101.63</v>
      </c>
    </row>
    <row r="63" spans="1:15" ht="16.5" thickTop="1" x14ac:dyDescent="0.25">
      <c r="A63" s="7"/>
      <c r="B63" s="7"/>
      <c r="E63" s="2"/>
      <c r="G63" s="2"/>
      <c r="I63" s="2"/>
      <c r="K63" s="2"/>
    </row>
    <row r="64" spans="1:15" ht="16.5" thickBot="1" x14ac:dyDescent="0.3">
      <c r="A64" s="7" t="s">
        <v>37</v>
      </c>
      <c r="B64" s="7"/>
      <c r="K64" s="35"/>
    </row>
    <row r="65" spans="1:11" ht="17.25" thickTop="1" thickBot="1" x14ac:dyDescent="0.3">
      <c r="A65" s="7" t="s">
        <v>3</v>
      </c>
      <c r="B65" s="7"/>
      <c r="E65" s="28">
        <v>12.83</v>
      </c>
      <c r="G65" s="28">
        <v>13.02</v>
      </c>
      <c r="I65" s="28">
        <v>13.34</v>
      </c>
      <c r="K65" s="28">
        <v>13.39</v>
      </c>
    </row>
    <row r="66" spans="1:11" ht="17.25" thickTop="1" thickBot="1" x14ac:dyDescent="0.3">
      <c r="A66" s="7" t="s">
        <v>5</v>
      </c>
      <c r="B66" s="7"/>
      <c r="E66" s="27">
        <v>88.75</v>
      </c>
      <c r="G66" s="27">
        <v>86.8</v>
      </c>
      <c r="I66" s="27">
        <v>95.65</v>
      </c>
      <c r="K66" s="27">
        <v>90.93</v>
      </c>
    </row>
    <row r="67" spans="1:11" ht="17.25" thickTop="1" thickBot="1" x14ac:dyDescent="0.3">
      <c r="A67" s="7" t="s">
        <v>27</v>
      </c>
      <c r="B67" s="7"/>
      <c r="E67" s="27">
        <v>93.41</v>
      </c>
      <c r="G67" s="27">
        <v>98.86</v>
      </c>
      <c r="I67" s="27">
        <v>99.95</v>
      </c>
      <c r="K67" s="27">
        <v>97.48</v>
      </c>
    </row>
    <row r="68" spans="1:11" ht="16.5" thickTop="1" x14ac:dyDescent="0.25"/>
  </sheetData>
  <pageMargins left="0.7" right="0.7" top="0.75" bottom="0.75" header="0.3" footer="0.3"/>
  <pageSetup scale="81" fitToHeight="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zoomScaleNormal="100" workbookViewId="0">
      <selection activeCell="O15" sqref="O15"/>
    </sheetView>
  </sheetViews>
  <sheetFormatPr defaultRowHeight="15.75" x14ac:dyDescent="0.25"/>
  <cols>
    <col min="1" max="3" width="2.625" style="2" customWidth="1"/>
    <col min="4" max="4" width="36.5" style="2" customWidth="1"/>
    <col min="5" max="5" width="14.5" style="2" bestFit="1" customWidth="1"/>
    <col min="6" max="6" width="2.625" style="2" customWidth="1"/>
    <col min="7" max="7" width="14.5" style="2" customWidth="1"/>
    <col min="8" max="8" width="2.625" style="6" customWidth="1"/>
    <col min="9" max="9" width="16.5" style="2" customWidth="1"/>
    <col min="10" max="10" width="2.625" style="6" customWidth="1"/>
    <col min="11" max="11" width="14.5" style="3" customWidth="1"/>
    <col min="12" max="12" width="4.125" style="6" customWidth="1"/>
    <col min="13" max="13" width="16" style="2" customWidth="1"/>
    <col min="14" max="16384" width="9" style="2"/>
  </cols>
  <sheetData>
    <row r="1" spans="1:13" x14ac:dyDescent="0.25">
      <c r="A1" s="2" t="s">
        <v>21</v>
      </c>
    </row>
    <row r="2" spans="1:13" x14ac:dyDescent="0.25">
      <c r="A2" s="13" t="s">
        <v>25</v>
      </c>
      <c r="B2" s="11"/>
      <c r="C2" s="11"/>
      <c r="D2" s="11"/>
      <c r="E2" s="11"/>
      <c r="F2" s="11"/>
      <c r="G2" s="11"/>
      <c r="H2" s="29"/>
      <c r="I2" s="11"/>
      <c r="J2" s="29"/>
      <c r="K2" s="11"/>
      <c r="L2" s="29"/>
    </row>
    <row r="3" spans="1:13" x14ac:dyDescent="0.25">
      <c r="A3" s="12" t="s">
        <v>42</v>
      </c>
      <c r="B3" s="10"/>
      <c r="C3" s="10"/>
      <c r="D3" s="10"/>
      <c r="E3" s="10"/>
      <c r="F3" s="10"/>
      <c r="G3" s="10"/>
      <c r="H3" s="30"/>
      <c r="I3" s="10"/>
      <c r="J3" s="30"/>
      <c r="K3" s="10"/>
      <c r="L3" s="30"/>
    </row>
    <row r="4" spans="1:13" x14ac:dyDescent="0.25">
      <c r="A4" s="10"/>
      <c r="B4" s="10"/>
      <c r="C4" s="10"/>
      <c r="D4" s="10"/>
      <c r="E4" s="10"/>
      <c r="F4" s="10"/>
      <c r="G4" s="10"/>
      <c r="H4" s="30"/>
      <c r="I4" s="10"/>
      <c r="J4" s="30"/>
      <c r="K4" s="10"/>
      <c r="L4" s="30"/>
    </row>
    <row r="5" spans="1:13" x14ac:dyDescent="0.25">
      <c r="A5" s="14" t="s">
        <v>16</v>
      </c>
      <c r="B5" s="14"/>
      <c r="C5" s="14"/>
      <c r="D5" s="14"/>
      <c r="E5" s="14"/>
      <c r="F5" s="14"/>
      <c r="G5" s="14"/>
      <c r="H5" s="31"/>
      <c r="I5" s="14"/>
      <c r="J5" s="31"/>
      <c r="K5" s="14"/>
      <c r="L5" s="31"/>
    </row>
    <row r="6" spans="1:13" x14ac:dyDescent="0.25">
      <c r="A6" s="1"/>
      <c r="B6" s="1"/>
      <c r="C6" s="1"/>
      <c r="D6" s="1"/>
      <c r="E6" s="1"/>
      <c r="F6" s="1"/>
      <c r="G6" s="1"/>
      <c r="H6" s="4"/>
      <c r="I6" s="1"/>
      <c r="J6" s="4"/>
    </row>
    <row r="7" spans="1:13" x14ac:dyDescent="0.25">
      <c r="E7" s="1" t="s">
        <v>22</v>
      </c>
      <c r="F7" s="11"/>
      <c r="G7" s="1" t="s">
        <v>22</v>
      </c>
      <c r="H7" s="29"/>
      <c r="I7" s="1" t="s">
        <v>22</v>
      </c>
      <c r="J7" s="29"/>
      <c r="K7" s="1" t="s">
        <v>22</v>
      </c>
      <c r="M7" s="1" t="s">
        <v>23</v>
      </c>
    </row>
    <row r="8" spans="1:13" x14ac:dyDescent="0.25">
      <c r="E8" s="9" t="s">
        <v>20</v>
      </c>
      <c r="F8" s="4"/>
      <c r="G8" s="8" t="s">
        <v>19</v>
      </c>
      <c r="H8" s="4"/>
      <c r="I8" s="8" t="s">
        <v>18</v>
      </c>
      <c r="J8" s="4"/>
      <c r="K8" s="4" t="s">
        <v>15</v>
      </c>
      <c r="M8" s="8" t="str">
        <f>+K8</f>
        <v>December 31,</v>
      </c>
    </row>
    <row r="9" spans="1:13" s="6" customFormat="1" x14ac:dyDescent="0.25">
      <c r="E9" s="5">
        <v>2014</v>
      </c>
      <c r="G9" s="5">
        <f>E9</f>
        <v>2014</v>
      </c>
      <c r="I9" s="5">
        <f>E9</f>
        <v>2014</v>
      </c>
      <c r="K9" s="5">
        <f>E9</f>
        <v>2014</v>
      </c>
      <c r="M9" s="5">
        <f>E9</f>
        <v>2014</v>
      </c>
    </row>
    <row r="10" spans="1:13" s="6" customFormat="1" ht="1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5"/>
    </row>
    <row r="11" spans="1:13" ht="15" customHeight="1" x14ac:dyDescent="0.25">
      <c r="A11" s="2" t="s">
        <v>7</v>
      </c>
      <c r="B11" s="7"/>
      <c r="C11" s="7"/>
      <c r="D11" s="7"/>
      <c r="E11" s="7"/>
      <c r="F11" s="7"/>
      <c r="G11" s="7"/>
      <c r="H11" s="15"/>
      <c r="I11" s="7"/>
      <c r="J11" s="15"/>
      <c r="K11" s="17"/>
      <c r="L11" s="15"/>
    </row>
    <row r="12" spans="1:13" ht="15" customHeight="1" x14ac:dyDescent="0.25">
      <c r="A12" s="7"/>
      <c r="B12" s="7" t="s">
        <v>1</v>
      </c>
      <c r="C12" s="7"/>
      <c r="D12" s="7"/>
      <c r="E12" s="7"/>
      <c r="F12" s="7"/>
      <c r="G12" s="7"/>
      <c r="H12" s="15"/>
      <c r="I12" s="7"/>
      <c r="J12" s="15"/>
      <c r="K12" s="17"/>
      <c r="L12" s="15"/>
    </row>
    <row r="13" spans="1:13" ht="15" customHeight="1" x14ac:dyDescent="0.25">
      <c r="A13" s="7"/>
      <c r="B13" s="7"/>
      <c r="C13" s="7" t="s">
        <v>3</v>
      </c>
      <c r="D13" s="7"/>
      <c r="E13" s="18">
        <v>263884</v>
      </c>
      <c r="F13" s="7"/>
      <c r="G13" s="18">
        <v>421974</v>
      </c>
      <c r="H13" s="15"/>
      <c r="I13" s="18">
        <v>478834</v>
      </c>
      <c r="J13" s="15"/>
      <c r="K13" s="18">
        <f>374590+30739+1</f>
        <v>405330</v>
      </c>
      <c r="L13" s="15"/>
      <c r="M13" s="18">
        <f>E13+G13+I13+K13</f>
        <v>1570022</v>
      </c>
    </row>
    <row r="14" spans="1:13" ht="15" customHeight="1" x14ac:dyDescent="0.25">
      <c r="A14" s="7"/>
      <c r="B14" s="7"/>
      <c r="C14" s="7" t="s">
        <v>4</v>
      </c>
      <c r="D14" s="7"/>
      <c r="E14" s="19">
        <v>10498</v>
      </c>
      <c r="F14" s="7"/>
      <c r="G14" s="19">
        <v>22627</v>
      </c>
      <c r="H14" s="15"/>
      <c r="I14" s="19">
        <v>26873</v>
      </c>
      <c r="J14" s="15"/>
      <c r="K14" s="19">
        <v>16280</v>
      </c>
      <c r="L14" s="15"/>
      <c r="M14" s="19">
        <f>E14+G14+I14+K14</f>
        <v>76278</v>
      </c>
    </row>
    <row r="15" spans="1:13" ht="15" customHeight="1" x14ac:dyDescent="0.25">
      <c r="A15" s="7"/>
      <c r="B15" s="7"/>
      <c r="C15" s="7" t="s">
        <v>5</v>
      </c>
      <c r="D15" s="7"/>
      <c r="E15" s="19">
        <v>38009</v>
      </c>
      <c r="F15" s="7"/>
      <c r="G15" s="19">
        <v>52379</v>
      </c>
      <c r="H15" s="15"/>
      <c r="I15" s="19">
        <v>183715</v>
      </c>
      <c r="J15" s="15"/>
      <c r="K15" s="19">
        <f>49178+107238</f>
        <v>156416</v>
      </c>
      <c r="L15" s="15"/>
      <c r="M15" s="19">
        <f>E15+G15+I15+K15</f>
        <v>430519</v>
      </c>
    </row>
    <row r="16" spans="1:13" ht="15" customHeight="1" x14ac:dyDescent="0.25">
      <c r="A16" s="7"/>
      <c r="B16" s="7"/>
      <c r="C16" s="7" t="s">
        <v>6</v>
      </c>
      <c r="D16" s="7"/>
      <c r="E16" s="19">
        <v>9938</v>
      </c>
      <c r="F16" s="7"/>
      <c r="G16" s="19">
        <v>43037</v>
      </c>
      <c r="H16" s="15"/>
      <c r="I16" s="19">
        <v>60327</v>
      </c>
      <c r="J16" s="15"/>
      <c r="K16" s="19">
        <f>43313-1</f>
        <v>43312</v>
      </c>
      <c r="L16" s="15"/>
      <c r="M16" s="19">
        <f>E16+G16+I16+K16</f>
        <v>156614</v>
      </c>
    </row>
    <row r="17" spans="1:13" ht="15" customHeight="1" x14ac:dyDescent="0.25">
      <c r="A17" s="7"/>
      <c r="B17" s="7" t="s">
        <v>2</v>
      </c>
      <c r="C17" s="7"/>
      <c r="D17" s="7"/>
      <c r="E17" s="20">
        <f>SUM(E13:E16)</f>
        <v>322329</v>
      </c>
      <c r="F17" s="7"/>
      <c r="G17" s="20">
        <f t="shared" ref="G17:M17" si="0">SUM(G13:G16)</f>
        <v>540017</v>
      </c>
      <c r="H17" s="24"/>
      <c r="I17" s="20">
        <f>SUM(I13:I16)</f>
        <v>749749</v>
      </c>
      <c r="J17" s="24"/>
      <c r="K17" s="20">
        <f t="shared" si="0"/>
        <v>621338</v>
      </c>
      <c r="L17" s="24"/>
      <c r="M17" s="20">
        <f t="shared" si="0"/>
        <v>2233433</v>
      </c>
    </row>
    <row r="18" spans="1:13" ht="15" customHeight="1" x14ac:dyDescent="0.25">
      <c r="A18" s="7"/>
      <c r="B18" s="7" t="s">
        <v>27</v>
      </c>
      <c r="C18" s="7"/>
      <c r="D18" s="7"/>
      <c r="E18" s="24">
        <v>0</v>
      </c>
      <c r="F18" s="7"/>
      <c r="G18" s="24">
        <v>0</v>
      </c>
      <c r="H18" s="24"/>
      <c r="I18" s="24">
        <v>109521</v>
      </c>
      <c r="J18" s="24"/>
      <c r="K18" s="24">
        <f>100034+1</f>
        <v>100035</v>
      </c>
      <c r="L18" s="24"/>
      <c r="M18" s="26">
        <f>E18+G18+I18+K18</f>
        <v>209556</v>
      </c>
    </row>
    <row r="19" spans="1:13" ht="17.25" customHeight="1" x14ac:dyDescent="0.25">
      <c r="A19" s="7"/>
      <c r="B19" s="7" t="s">
        <v>28</v>
      </c>
      <c r="C19" s="7"/>
      <c r="D19" s="7"/>
      <c r="E19" s="19">
        <v>57349</v>
      </c>
      <c r="F19" s="7"/>
      <c r="G19" s="19">
        <v>61920</v>
      </c>
      <c r="H19" s="15"/>
      <c r="I19" s="19">
        <v>58672</v>
      </c>
      <c r="J19" s="15"/>
      <c r="K19" s="19">
        <v>58165</v>
      </c>
      <c r="L19" s="15"/>
      <c r="M19" s="26">
        <f>E19+G19+I19+K19</f>
        <v>236106</v>
      </c>
    </row>
    <row r="20" spans="1:13" ht="15" customHeight="1" thickBot="1" x14ac:dyDescent="0.3">
      <c r="A20" s="7"/>
      <c r="B20" s="7"/>
      <c r="C20" s="7" t="s">
        <v>0</v>
      </c>
      <c r="D20" s="7"/>
      <c r="E20" s="22">
        <f>+E17+E19</f>
        <v>379678</v>
      </c>
      <c r="F20" s="7"/>
      <c r="G20" s="22">
        <f>+G17+G19</f>
        <v>601937</v>
      </c>
      <c r="H20" s="32"/>
      <c r="I20" s="22">
        <f>+I17+I19+I18</f>
        <v>917942</v>
      </c>
      <c r="J20" s="32"/>
      <c r="K20" s="22">
        <f>+K17+K19</f>
        <v>679503</v>
      </c>
      <c r="L20" s="32"/>
      <c r="M20" s="22">
        <f>+M17+M19+M18</f>
        <v>2679095</v>
      </c>
    </row>
    <row r="21" spans="1:13" ht="15" customHeight="1" thickTop="1" x14ac:dyDescent="0.25">
      <c r="A21" s="7"/>
      <c r="B21" s="7"/>
      <c r="C21" s="7"/>
      <c r="D21" s="7"/>
      <c r="E21" s="19"/>
      <c r="F21" s="7"/>
      <c r="G21" s="19"/>
      <c r="H21" s="15"/>
      <c r="I21" s="19"/>
      <c r="J21" s="15"/>
      <c r="K21" s="19"/>
      <c r="L21" s="15"/>
    </row>
    <row r="22" spans="1:13" ht="15" customHeight="1" x14ac:dyDescent="0.25">
      <c r="A22" s="2" t="s">
        <v>24</v>
      </c>
      <c r="B22" s="7"/>
      <c r="C22" s="7"/>
      <c r="D22" s="7"/>
      <c r="E22" s="19"/>
      <c r="F22" s="7"/>
      <c r="G22" s="19"/>
      <c r="H22" s="15"/>
      <c r="I22" s="19"/>
      <c r="J22" s="15"/>
      <c r="K22" s="19"/>
      <c r="L22" s="15"/>
    </row>
    <row r="23" spans="1:13" ht="15" customHeight="1" x14ac:dyDescent="0.25">
      <c r="A23" s="7"/>
      <c r="B23" s="7" t="s">
        <v>1</v>
      </c>
      <c r="C23" s="7"/>
      <c r="D23" s="7"/>
      <c r="E23" s="19"/>
      <c r="F23" s="7"/>
      <c r="G23" s="19"/>
      <c r="H23" s="15"/>
      <c r="I23" s="19"/>
      <c r="J23" s="15"/>
      <c r="K23" s="19"/>
      <c r="L23" s="15"/>
    </row>
    <row r="24" spans="1:13" ht="15" customHeight="1" x14ac:dyDescent="0.25">
      <c r="A24" s="7"/>
      <c r="B24" s="7"/>
      <c r="C24" s="7" t="s">
        <v>3</v>
      </c>
      <c r="D24" s="7"/>
      <c r="E24" s="18">
        <v>10052</v>
      </c>
      <c r="F24" s="7"/>
      <c r="G24" s="18">
        <v>100142</v>
      </c>
      <c r="H24" s="15"/>
      <c r="I24" s="18">
        <v>119277</v>
      </c>
      <c r="J24" s="15"/>
      <c r="K24" s="18">
        <f>88751+2800+3072-1</f>
        <v>94622</v>
      </c>
      <c r="L24" s="15"/>
      <c r="M24" s="18">
        <f>E24+G24+I24+K24</f>
        <v>324093</v>
      </c>
    </row>
    <row r="25" spans="1:13" ht="15" customHeight="1" x14ac:dyDescent="0.25">
      <c r="A25" s="7"/>
      <c r="B25" s="7"/>
      <c r="C25" s="7" t="s">
        <v>4</v>
      </c>
      <c r="D25" s="7"/>
      <c r="E25" s="19">
        <v>-1426</v>
      </c>
      <c r="F25" s="7"/>
      <c r="G25" s="19">
        <v>4869</v>
      </c>
      <c r="H25" s="15"/>
      <c r="I25" s="19">
        <v>7356</v>
      </c>
      <c r="J25" s="15"/>
      <c r="K25" s="19">
        <v>2753</v>
      </c>
      <c r="L25" s="15"/>
      <c r="M25" s="19">
        <f>E25+G25+I25+K25</f>
        <v>13552</v>
      </c>
    </row>
    <row r="26" spans="1:13" ht="15" customHeight="1" x14ac:dyDescent="0.25">
      <c r="A26" s="7"/>
      <c r="B26" s="7"/>
      <c r="C26" s="7" t="s">
        <v>5</v>
      </c>
      <c r="D26" s="7"/>
      <c r="E26" s="19">
        <v>2944</v>
      </c>
      <c r="F26" s="7"/>
      <c r="G26" s="19">
        <v>6982</v>
      </c>
      <c r="H26" s="15"/>
      <c r="I26" s="19">
        <v>18628</v>
      </c>
      <c r="J26" s="15"/>
      <c r="K26" s="19">
        <f>6727+3848</f>
        <v>10575</v>
      </c>
      <c r="L26" s="15"/>
      <c r="M26" s="19">
        <f>E26+G26+I26+K26</f>
        <v>39129</v>
      </c>
    </row>
    <row r="27" spans="1:13" ht="15" customHeight="1" x14ac:dyDescent="0.25">
      <c r="A27" s="7"/>
      <c r="B27" s="7"/>
      <c r="C27" s="7" t="s">
        <v>6</v>
      </c>
      <c r="D27" s="7"/>
      <c r="E27" s="19">
        <v>-3982</v>
      </c>
      <c r="F27" s="7"/>
      <c r="G27" s="19">
        <v>-249</v>
      </c>
      <c r="H27" s="15"/>
      <c r="I27" s="19">
        <v>6897</v>
      </c>
      <c r="J27" s="15"/>
      <c r="K27" s="19">
        <v>3774</v>
      </c>
      <c r="L27" s="15"/>
      <c r="M27" s="19">
        <f>E27+G27+I27+K27</f>
        <v>6440</v>
      </c>
    </row>
    <row r="28" spans="1:13" ht="15" customHeight="1" x14ac:dyDescent="0.25">
      <c r="A28" s="7"/>
      <c r="B28" s="7" t="s">
        <v>2</v>
      </c>
      <c r="C28" s="7"/>
      <c r="D28" s="7"/>
      <c r="E28" s="20">
        <f>SUM(E24:E27)</f>
        <v>7588</v>
      </c>
      <c r="F28" s="7"/>
      <c r="G28" s="20">
        <f t="shared" ref="G28" si="1">SUM(G24:G27)</f>
        <v>111744</v>
      </c>
      <c r="H28" s="24"/>
      <c r="I28" s="20">
        <f t="shared" ref="I28:M28" si="2">SUM(I24:I27)</f>
        <v>152158</v>
      </c>
      <c r="J28" s="24"/>
      <c r="K28" s="20">
        <f t="shared" si="2"/>
        <v>111724</v>
      </c>
      <c r="L28" s="24"/>
      <c r="M28" s="20">
        <f t="shared" si="2"/>
        <v>383214</v>
      </c>
    </row>
    <row r="29" spans="1:13" ht="15" customHeight="1" x14ac:dyDescent="0.25">
      <c r="A29" s="7"/>
      <c r="B29" s="7" t="s">
        <v>27</v>
      </c>
      <c r="C29" s="7"/>
      <c r="D29" s="7"/>
      <c r="E29" s="24">
        <v>0</v>
      </c>
      <c r="F29" s="7"/>
      <c r="G29" s="24">
        <v>0</v>
      </c>
      <c r="H29" s="24"/>
      <c r="I29" s="24">
        <v>24194</v>
      </c>
      <c r="J29" s="24"/>
      <c r="K29" s="24">
        <v>28275</v>
      </c>
      <c r="L29" s="24"/>
      <c r="M29" s="19">
        <f>E29+G29+I29+K29</f>
        <v>52469</v>
      </c>
    </row>
    <row r="30" spans="1:13" ht="17.25" customHeight="1" x14ac:dyDescent="0.25">
      <c r="A30" s="7"/>
      <c r="B30" s="7" t="s">
        <v>26</v>
      </c>
      <c r="C30" s="7"/>
      <c r="D30" s="7"/>
      <c r="E30" s="24">
        <v>18755</v>
      </c>
      <c r="F30" s="7"/>
      <c r="G30" s="24">
        <v>23394</v>
      </c>
      <c r="H30" s="15"/>
      <c r="I30" s="24">
        <v>20043</v>
      </c>
      <c r="J30" s="15"/>
      <c r="K30" s="24">
        <v>22402</v>
      </c>
      <c r="L30" s="15"/>
      <c r="M30" s="19">
        <f>E30+G30+I30+K30</f>
        <v>84594</v>
      </c>
    </row>
    <row r="31" spans="1:13" ht="15" customHeight="1" x14ac:dyDescent="0.25">
      <c r="A31" s="7"/>
      <c r="B31" s="7" t="s">
        <v>17</v>
      </c>
      <c r="C31" s="7"/>
      <c r="D31" s="7"/>
      <c r="E31" s="21">
        <v>-507</v>
      </c>
      <c r="F31" s="7"/>
      <c r="G31" s="21">
        <v>464</v>
      </c>
      <c r="H31" s="15"/>
      <c r="I31" s="24">
        <v>-802</v>
      </c>
      <c r="J31" s="15"/>
      <c r="K31" s="24">
        <f>6000-3072</f>
        <v>2928</v>
      </c>
      <c r="L31" s="15"/>
      <c r="M31" s="24">
        <f>E31+G31+I31+K31</f>
        <v>2083</v>
      </c>
    </row>
    <row r="32" spans="1:13" ht="15" customHeight="1" thickBot="1" x14ac:dyDescent="0.3">
      <c r="A32" s="7"/>
      <c r="B32" s="7"/>
      <c r="C32" s="7" t="s">
        <v>0</v>
      </c>
      <c r="D32" s="7"/>
      <c r="E32" s="22">
        <f>+E28+E30+E31</f>
        <v>25836</v>
      </c>
      <c r="F32" s="7"/>
      <c r="G32" s="22">
        <f t="shared" ref="G32" si="3">+G28+G30+G31</f>
        <v>135602</v>
      </c>
      <c r="H32" s="32"/>
      <c r="I32" s="22">
        <f>+I28+I30+I31+I29</f>
        <v>195593</v>
      </c>
      <c r="J32" s="32"/>
      <c r="K32" s="22">
        <f>+K28+K30+K31+K29</f>
        <v>165329</v>
      </c>
      <c r="L32" s="32"/>
      <c r="M32" s="22">
        <f>+M28+M30+M31+M29</f>
        <v>522360</v>
      </c>
    </row>
    <row r="33" spans="1:13" ht="15" customHeight="1" thickTop="1" x14ac:dyDescent="0.25">
      <c r="A33" s="7"/>
      <c r="B33" s="7"/>
      <c r="C33" s="7"/>
      <c r="D33" s="7"/>
      <c r="E33" s="25"/>
      <c r="F33" s="7"/>
      <c r="G33" s="25"/>
      <c r="H33" s="15"/>
      <c r="I33" s="25"/>
      <c r="J33" s="15"/>
      <c r="K33" s="25"/>
      <c r="L33" s="15"/>
    </row>
    <row r="34" spans="1:13" ht="15" customHeight="1" x14ac:dyDescent="0.25">
      <c r="A34" s="2" t="s">
        <v>8</v>
      </c>
      <c r="B34" s="7"/>
      <c r="C34" s="7"/>
      <c r="D34" s="7"/>
      <c r="E34" s="25"/>
      <c r="F34" s="7"/>
      <c r="G34" s="25"/>
      <c r="H34" s="15"/>
      <c r="I34" s="25"/>
      <c r="J34" s="15"/>
      <c r="K34" s="25"/>
      <c r="L34" s="15"/>
    </row>
    <row r="35" spans="1:13" ht="15" customHeight="1" x14ac:dyDescent="0.25">
      <c r="A35" s="7" t="s">
        <v>30</v>
      </c>
      <c r="B35" s="7"/>
      <c r="C35" s="7"/>
      <c r="D35" s="7"/>
      <c r="E35" s="25"/>
      <c r="F35" s="7"/>
      <c r="G35" s="25"/>
      <c r="H35" s="15"/>
      <c r="I35" s="25"/>
      <c r="J35" s="15"/>
      <c r="K35" s="25"/>
      <c r="L35" s="15"/>
    </row>
    <row r="36" spans="1:13" ht="15" customHeight="1" x14ac:dyDescent="0.25">
      <c r="A36" s="7" t="s">
        <v>10</v>
      </c>
      <c r="B36" s="7"/>
      <c r="C36" s="7"/>
      <c r="D36" s="7"/>
      <c r="E36" s="24">
        <f>24619-E37</f>
        <v>23719</v>
      </c>
      <c r="F36" s="7"/>
      <c r="G36" s="24">
        <v>37417</v>
      </c>
      <c r="H36" s="15"/>
      <c r="I36" s="24">
        <v>38981</v>
      </c>
      <c r="J36" s="15"/>
      <c r="K36" s="24">
        <v>32389</v>
      </c>
      <c r="L36" s="15"/>
      <c r="M36" s="24">
        <f>E36+G36+I36+K36</f>
        <v>132506</v>
      </c>
    </row>
    <row r="37" spans="1:13" ht="15" customHeight="1" x14ac:dyDescent="0.25">
      <c r="A37" s="7" t="s">
        <v>12</v>
      </c>
      <c r="B37" s="7"/>
      <c r="C37" s="7"/>
      <c r="D37" s="7"/>
      <c r="E37" s="21">
        <v>900</v>
      </c>
      <c r="F37" s="7"/>
      <c r="G37" s="21">
        <v>1557</v>
      </c>
      <c r="H37" s="15"/>
      <c r="I37" s="21">
        <v>1707</v>
      </c>
      <c r="J37" s="15"/>
      <c r="K37" s="21">
        <v>1434</v>
      </c>
      <c r="L37" s="33"/>
      <c r="M37" s="21">
        <f>E37+G37+I37+K37</f>
        <v>5598</v>
      </c>
    </row>
    <row r="38" spans="1:13" ht="16.5" customHeight="1" thickBot="1" x14ac:dyDescent="0.3">
      <c r="A38" s="7" t="s">
        <v>31</v>
      </c>
      <c r="B38" s="7"/>
      <c r="C38" s="7"/>
      <c r="D38" s="7"/>
      <c r="E38" s="23">
        <f>SUM(E36:E37)</f>
        <v>24619</v>
      </c>
      <c r="F38" s="7"/>
      <c r="G38" s="23">
        <f t="shared" ref="G38:M38" si="4">SUM(G36:G37)</f>
        <v>38974</v>
      </c>
      <c r="H38" s="24"/>
      <c r="I38" s="23">
        <f t="shared" si="4"/>
        <v>40688</v>
      </c>
      <c r="J38" s="24"/>
      <c r="K38" s="23">
        <f t="shared" si="4"/>
        <v>33823</v>
      </c>
      <c r="L38" s="24"/>
      <c r="M38" s="23">
        <f t="shared" si="4"/>
        <v>138104</v>
      </c>
    </row>
    <row r="39" spans="1:13" ht="16.5" customHeight="1" thickTop="1" x14ac:dyDescent="0.25">
      <c r="A39" s="7"/>
      <c r="B39" s="7"/>
      <c r="C39" s="7"/>
      <c r="D39" s="7"/>
      <c r="E39" s="24"/>
      <c r="F39" s="7"/>
      <c r="G39" s="24"/>
      <c r="H39" s="24"/>
      <c r="I39" s="24"/>
      <c r="J39" s="24"/>
      <c r="K39" s="24"/>
      <c r="L39" s="24"/>
      <c r="M39" s="24"/>
    </row>
    <row r="40" spans="1:13" customFormat="1" x14ac:dyDescent="0.25">
      <c r="A40" s="7" t="s">
        <v>29</v>
      </c>
      <c r="B40" s="7"/>
      <c r="C40" s="7"/>
      <c r="D40" s="7"/>
      <c r="E40" s="24"/>
    </row>
    <row r="41" spans="1:13" customFormat="1" x14ac:dyDescent="0.25">
      <c r="A41" s="7" t="s">
        <v>10</v>
      </c>
      <c r="B41" s="7"/>
      <c r="C41" s="7"/>
      <c r="D41" s="7"/>
      <c r="E41" s="24">
        <v>0</v>
      </c>
      <c r="G41" s="24">
        <v>0</v>
      </c>
      <c r="I41" s="24">
        <v>3174</v>
      </c>
      <c r="K41" s="24">
        <v>2541</v>
      </c>
      <c r="M41" s="24">
        <f>+I41+K41</f>
        <v>5715</v>
      </c>
    </row>
    <row r="42" spans="1:13" customFormat="1" x14ac:dyDescent="0.25">
      <c r="A42" s="7" t="s">
        <v>12</v>
      </c>
      <c r="B42" s="7"/>
      <c r="C42" s="7"/>
      <c r="D42" s="7"/>
      <c r="E42" s="19">
        <v>0</v>
      </c>
      <c r="G42" s="19">
        <v>0</v>
      </c>
      <c r="I42" s="19">
        <v>1245</v>
      </c>
      <c r="K42" s="19">
        <v>986</v>
      </c>
      <c r="M42" s="19">
        <f>+I42+K42</f>
        <v>2231</v>
      </c>
    </row>
    <row r="43" spans="1:13" customFormat="1" ht="16.5" thickBot="1" x14ac:dyDescent="0.3">
      <c r="A43" s="7" t="s">
        <v>32</v>
      </c>
      <c r="B43" s="7"/>
      <c r="C43" s="7"/>
      <c r="D43" s="7"/>
      <c r="E43" s="23">
        <f>+E41+E42</f>
        <v>0</v>
      </c>
      <c r="G43" s="23">
        <f>+G41+G42</f>
        <v>0</v>
      </c>
      <c r="I43" s="23">
        <f>+I41+I42</f>
        <v>4419</v>
      </c>
      <c r="K43" s="23">
        <f>+K41+K42</f>
        <v>3527</v>
      </c>
      <c r="M43" s="23">
        <f>+M41+M42</f>
        <v>7946</v>
      </c>
    </row>
    <row r="44" spans="1:13" ht="16.5" customHeight="1" thickTop="1" x14ac:dyDescent="0.25">
      <c r="A44" s="7"/>
      <c r="B44" s="7"/>
      <c r="C44" s="7"/>
      <c r="D44" s="7"/>
      <c r="E44" s="19"/>
      <c r="F44" s="7"/>
      <c r="G44" s="19"/>
      <c r="H44" s="15"/>
      <c r="I44" s="19"/>
      <c r="J44" s="15"/>
      <c r="K44" s="19"/>
      <c r="L44" s="33"/>
    </row>
    <row r="45" spans="1:13" ht="15" customHeight="1" x14ac:dyDescent="0.25">
      <c r="A45" s="7" t="s">
        <v>11</v>
      </c>
      <c r="B45" s="7"/>
      <c r="C45" s="7"/>
      <c r="D45" s="7"/>
      <c r="E45" s="24">
        <f>326-E46</f>
        <v>248</v>
      </c>
      <c r="F45" s="7"/>
      <c r="G45" s="24">
        <v>458</v>
      </c>
      <c r="H45" s="15"/>
      <c r="I45" s="24">
        <v>476</v>
      </c>
      <c r="J45" s="15"/>
      <c r="K45" s="24">
        <v>326</v>
      </c>
      <c r="L45" s="33"/>
      <c r="M45" s="24">
        <f>E45+G45+I45+K45</f>
        <v>1508</v>
      </c>
    </row>
    <row r="46" spans="1:13" ht="15" customHeight="1" x14ac:dyDescent="0.25">
      <c r="A46" s="7" t="s">
        <v>13</v>
      </c>
      <c r="B46" s="7"/>
      <c r="C46" s="7"/>
      <c r="D46" s="7"/>
      <c r="E46" s="21">
        <v>78</v>
      </c>
      <c r="F46" s="7"/>
      <c r="G46" s="21">
        <v>492</v>
      </c>
      <c r="H46" s="15"/>
      <c r="I46" s="21">
        <v>777</v>
      </c>
      <c r="J46" s="15"/>
      <c r="K46" s="21">
        <v>460</v>
      </c>
      <c r="L46" s="33"/>
      <c r="M46" s="21">
        <f>E46+G46+I46+K46</f>
        <v>1807</v>
      </c>
    </row>
    <row r="47" spans="1:13" ht="15" customHeight="1" thickBot="1" x14ac:dyDescent="0.3">
      <c r="A47" s="7" t="s">
        <v>9</v>
      </c>
      <c r="B47" s="7"/>
      <c r="C47" s="7"/>
      <c r="D47" s="7"/>
      <c r="E47" s="23">
        <f>SUM(E45:E46)</f>
        <v>326</v>
      </c>
      <c r="F47" s="7"/>
      <c r="G47" s="23">
        <f t="shared" ref="G47:M47" si="5">SUM(G45:G46)</f>
        <v>950</v>
      </c>
      <c r="H47" s="24"/>
      <c r="I47" s="23">
        <f t="shared" si="5"/>
        <v>1253</v>
      </c>
      <c r="J47" s="24"/>
      <c r="K47" s="23">
        <f t="shared" si="5"/>
        <v>786</v>
      </c>
      <c r="L47" s="24"/>
      <c r="M47" s="23">
        <f t="shared" si="5"/>
        <v>3315</v>
      </c>
    </row>
    <row r="48" spans="1:13" ht="15" customHeight="1" thickTop="1" x14ac:dyDescent="0.25">
      <c r="A48" s="7"/>
      <c r="B48" s="7"/>
      <c r="C48" s="7"/>
      <c r="D48" s="7"/>
      <c r="E48" s="19"/>
      <c r="F48" s="7"/>
      <c r="G48" s="19"/>
      <c r="H48" s="15"/>
      <c r="I48" s="19"/>
      <c r="J48" s="15"/>
      <c r="K48" s="19"/>
      <c r="L48" s="33"/>
    </row>
    <row r="49" spans="1:13" ht="15" customHeight="1" x14ac:dyDescent="0.25">
      <c r="A49" s="7" t="s">
        <v>33</v>
      </c>
      <c r="B49" s="7"/>
      <c r="C49" s="7"/>
      <c r="D49" s="7"/>
      <c r="E49" s="24"/>
      <c r="F49" s="7"/>
      <c r="G49" s="24"/>
      <c r="H49" s="15"/>
      <c r="I49" s="24"/>
      <c r="J49" s="15"/>
      <c r="K49" s="24"/>
      <c r="L49" s="33"/>
      <c r="M49" s="24"/>
    </row>
    <row r="50" spans="1:13" ht="15" customHeight="1" x14ac:dyDescent="0.25">
      <c r="A50" s="7" t="s">
        <v>34</v>
      </c>
      <c r="B50" s="7"/>
      <c r="C50" s="7"/>
      <c r="D50" s="7"/>
      <c r="E50" s="24">
        <v>407</v>
      </c>
      <c r="F50" s="7"/>
      <c r="G50" s="24">
        <v>552</v>
      </c>
      <c r="H50" s="15"/>
      <c r="I50" s="24">
        <v>580</v>
      </c>
      <c r="J50" s="15"/>
      <c r="K50" s="24">
        <v>493</v>
      </c>
      <c r="L50" s="33"/>
      <c r="M50" s="24">
        <f>E50+G50+I50+K50</f>
        <v>2032</v>
      </c>
    </row>
    <row r="51" spans="1:13" ht="15" customHeight="1" x14ac:dyDescent="0.25">
      <c r="A51" s="7" t="s">
        <v>35</v>
      </c>
      <c r="B51" s="7"/>
      <c r="C51" s="7"/>
      <c r="D51" s="7"/>
      <c r="E51" s="21">
        <v>0</v>
      </c>
      <c r="F51" s="7"/>
      <c r="G51" s="21">
        <v>0</v>
      </c>
      <c r="H51" s="15"/>
      <c r="I51" s="21">
        <v>1466</v>
      </c>
      <c r="J51" s="15"/>
      <c r="K51" s="21">
        <v>1280</v>
      </c>
      <c r="L51" s="33"/>
      <c r="M51" s="21">
        <f>E51+G51+I51+K51</f>
        <v>2746</v>
      </c>
    </row>
    <row r="52" spans="1:13" s="6" customFormat="1" ht="15" customHeight="1" thickBot="1" x14ac:dyDescent="0.3">
      <c r="A52" s="7" t="s">
        <v>36</v>
      </c>
      <c r="B52" s="15"/>
      <c r="C52" s="15"/>
      <c r="D52" s="15"/>
      <c r="E52" s="23">
        <f>+E50+E51</f>
        <v>407</v>
      </c>
      <c r="F52" s="15"/>
      <c r="G52" s="23">
        <f>+G50+G51</f>
        <v>552</v>
      </c>
      <c r="H52" s="15"/>
      <c r="I52" s="23">
        <f>+I50+I51</f>
        <v>2046</v>
      </c>
      <c r="J52" s="15"/>
      <c r="K52" s="23">
        <f>+K50+K51</f>
        <v>1773</v>
      </c>
      <c r="L52" s="15"/>
      <c r="M52" s="23">
        <f>+M50+M51</f>
        <v>4778</v>
      </c>
    </row>
    <row r="53" spans="1:13" s="6" customFormat="1" ht="15" customHeight="1" thickTop="1" x14ac:dyDescent="0.25">
      <c r="A53" s="7"/>
      <c r="B53" s="15"/>
      <c r="C53" s="15"/>
      <c r="D53" s="15"/>
      <c r="E53" s="24"/>
      <c r="F53" s="15"/>
      <c r="G53" s="24"/>
      <c r="H53" s="15"/>
      <c r="I53" s="24"/>
      <c r="J53" s="15"/>
      <c r="K53" s="24"/>
      <c r="L53" s="15"/>
      <c r="M53" s="24"/>
    </row>
    <row r="54" spans="1:13" s="6" customFormat="1" ht="15" customHeight="1" x14ac:dyDescent="0.25">
      <c r="A54" s="7" t="s">
        <v>39</v>
      </c>
      <c r="B54" s="15"/>
      <c r="C54" s="15"/>
      <c r="D54" s="15"/>
      <c r="E54" s="24">
        <v>0</v>
      </c>
      <c r="F54" s="15"/>
      <c r="G54" s="24">
        <v>0</v>
      </c>
      <c r="H54" s="15"/>
      <c r="I54" s="24">
        <v>1272</v>
      </c>
      <c r="J54" s="15"/>
      <c r="K54" s="24">
        <v>1048</v>
      </c>
      <c r="L54" s="15"/>
      <c r="M54" s="24">
        <f>E54+G54+I54+K54</f>
        <v>2320</v>
      </c>
    </row>
    <row r="55" spans="1:13" s="6" customFormat="1" ht="15" customHeight="1" x14ac:dyDescent="0.25">
      <c r="A55" s="7" t="s">
        <v>40</v>
      </c>
      <c r="B55" s="15"/>
      <c r="C55" s="15"/>
      <c r="D55" s="15"/>
      <c r="E55" s="21">
        <v>0</v>
      </c>
      <c r="F55" s="15"/>
      <c r="G55" s="21">
        <v>0</v>
      </c>
      <c r="H55" s="15"/>
      <c r="I55" s="21">
        <v>253</v>
      </c>
      <c r="J55" s="15"/>
      <c r="K55" s="21">
        <v>252</v>
      </c>
      <c r="L55" s="15"/>
      <c r="M55" s="21">
        <f>E55+G55+I55+K55</f>
        <v>505</v>
      </c>
    </row>
    <row r="56" spans="1:13" s="6" customFormat="1" ht="15" customHeight="1" thickBot="1" x14ac:dyDescent="0.3">
      <c r="A56" s="7" t="s">
        <v>41</v>
      </c>
      <c r="B56" s="15"/>
      <c r="C56" s="15"/>
      <c r="D56" s="15"/>
      <c r="E56" s="23">
        <f>+E54+E55</f>
        <v>0</v>
      </c>
      <c r="F56" s="15"/>
      <c r="G56" s="23">
        <f>+G54+G55</f>
        <v>0</v>
      </c>
      <c r="H56" s="15"/>
      <c r="I56" s="23">
        <f>+I54+I55</f>
        <v>1525</v>
      </c>
      <c r="J56" s="15"/>
      <c r="K56" s="23">
        <f>+K54+K55</f>
        <v>1300</v>
      </c>
      <c r="L56" s="15"/>
      <c r="M56" s="23">
        <f>+M54+M55</f>
        <v>2825</v>
      </c>
    </row>
    <row r="57" spans="1:13" s="6" customFormat="1" ht="15" customHeight="1" thickTop="1" x14ac:dyDescent="0.25">
      <c r="A57" s="7"/>
      <c r="B57" s="15"/>
      <c r="C57" s="15"/>
      <c r="D57" s="15"/>
      <c r="E57" s="16"/>
      <c r="F57" s="15"/>
      <c r="G57" s="16"/>
      <c r="H57" s="15"/>
      <c r="I57" s="16"/>
      <c r="J57" s="15"/>
      <c r="K57" s="16"/>
      <c r="L57" s="15"/>
    </row>
    <row r="58" spans="1:13" ht="15" customHeight="1" x14ac:dyDescent="0.25">
      <c r="A58" s="2" t="s">
        <v>14</v>
      </c>
      <c r="B58" s="7"/>
      <c r="C58" s="7"/>
      <c r="D58" s="7"/>
      <c r="E58" s="16"/>
      <c r="F58" s="7"/>
      <c r="G58" s="16"/>
      <c r="H58" s="15"/>
      <c r="I58" s="16"/>
      <c r="J58" s="15"/>
      <c r="K58" s="16"/>
      <c r="L58" s="15"/>
    </row>
    <row r="59" spans="1:13" ht="15" customHeight="1" x14ac:dyDescent="0.25">
      <c r="A59" s="7" t="s">
        <v>38</v>
      </c>
      <c r="B59" s="7"/>
      <c r="E59" s="35"/>
      <c r="G59" s="35"/>
      <c r="H59" s="35"/>
      <c r="I59" s="35"/>
      <c r="J59" s="35"/>
      <c r="K59" s="35"/>
      <c r="L59" s="15"/>
      <c r="M59" s="35"/>
    </row>
    <row r="60" spans="1:13" ht="15" customHeight="1" thickBot="1" x14ac:dyDescent="0.3">
      <c r="A60" s="7" t="s">
        <v>3</v>
      </c>
      <c r="B60" s="7"/>
      <c r="E60" s="27">
        <v>10.82</v>
      </c>
      <c r="G60" s="27">
        <v>11</v>
      </c>
      <c r="I60" s="27">
        <v>11.09</v>
      </c>
      <c r="K60" s="27">
        <v>11.3</v>
      </c>
      <c r="L60" s="15"/>
      <c r="M60" s="27">
        <v>11.07</v>
      </c>
    </row>
    <row r="61" spans="1:13" ht="15" customHeight="1" thickTop="1" thickBot="1" x14ac:dyDescent="0.3">
      <c r="A61" s="7" t="s">
        <v>4</v>
      </c>
      <c r="B61" s="7"/>
      <c r="E61" s="27">
        <v>42.26</v>
      </c>
      <c r="G61" s="28">
        <v>42.06</v>
      </c>
      <c r="I61" s="28">
        <v>41.24</v>
      </c>
      <c r="K61" s="28">
        <v>39.6</v>
      </c>
      <c r="L61" s="15"/>
      <c r="M61" s="27">
        <v>41.26</v>
      </c>
    </row>
    <row r="62" spans="1:13" ht="15" customHeight="1" thickTop="1" thickBot="1" x14ac:dyDescent="0.3">
      <c r="A62" s="7" t="s">
        <v>5</v>
      </c>
      <c r="B62" s="7"/>
      <c r="E62" s="27">
        <v>89.27</v>
      </c>
      <c r="G62" s="27">
        <v>92.23</v>
      </c>
      <c r="I62" s="27">
        <v>94.72</v>
      </c>
      <c r="K62" s="27">
        <v>96.02</v>
      </c>
      <c r="M62" s="27">
        <v>93.27</v>
      </c>
    </row>
    <row r="63" spans="1:13" ht="15" customHeight="1" thickTop="1" x14ac:dyDescent="0.25">
      <c r="A63" s="7"/>
      <c r="B63" s="7"/>
      <c r="E63"/>
    </row>
    <row r="64" spans="1:13" ht="15" customHeight="1" x14ac:dyDescent="0.25">
      <c r="A64" s="7" t="s">
        <v>37</v>
      </c>
      <c r="B64" s="7"/>
      <c r="E64" s="35"/>
    </row>
    <row r="65" spans="1:13" ht="15" customHeight="1" thickBot="1" x14ac:dyDescent="0.3">
      <c r="A65" s="7" t="s">
        <v>3</v>
      </c>
      <c r="B65" s="7"/>
      <c r="E65" s="27">
        <v>0</v>
      </c>
      <c r="G65" s="27">
        <v>0</v>
      </c>
      <c r="I65" s="27">
        <v>11.83</v>
      </c>
      <c r="K65" s="27">
        <v>12.13</v>
      </c>
      <c r="M65" s="27">
        <v>11.96</v>
      </c>
    </row>
    <row r="66" spans="1:13" ht="15" customHeight="1" thickTop="1" thickBot="1" x14ac:dyDescent="0.3">
      <c r="A66" s="7" t="s">
        <v>5</v>
      </c>
      <c r="B66" s="7"/>
      <c r="E66" s="27">
        <v>0</v>
      </c>
      <c r="G66" s="27">
        <v>0</v>
      </c>
      <c r="I66" s="27">
        <v>86.1</v>
      </c>
      <c r="K66" s="27">
        <v>82.74</v>
      </c>
      <c r="M66" s="27">
        <v>84.56</v>
      </c>
    </row>
    <row r="67" spans="1:13" ht="15" customHeight="1" thickTop="1" thickBot="1" x14ac:dyDescent="0.3">
      <c r="A67" s="7" t="s">
        <v>27</v>
      </c>
      <c r="B67" s="7"/>
      <c r="E67" s="27">
        <v>0</v>
      </c>
      <c r="G67" s="27">
        <v>0</v>
      </c>
      <c r="I67" s="27">
        <v>85.95</v>
      </c>
      <c r="K67" s="27">
        <v>93.02</v>
      </c>
      <c r="M67" s="27">
        <v>89.21</v>
      </c>
    </row>
    <row r="68" spans="1:13" ht="15" customHeight="1" thickTop="1" x14ac:dyDescent="0.25"/>
    <row r="69" spans="1:13" ht="15.75" customHeight="1" x14ac:dyDescent="0.25"/>
    <row r="70" spans="1:13" ht="15.75" customHeight="1" x14ac:dyDescent="0.25"/>
    <row r="71" spans="1:13" ht="15.75" customHeight="1" x14ac:dyDescent="0.25">
      <c r="K71" s="2"/>
    </row>
    <row r="72" spans="1:13" ht="15.75" customHeight="1" x14ac:dyDescent="0.25">
      <c r="K72" s="2"/>
    </row>
    <row r="73" spans="1:13" ht="15.75" customHeight="1" x14ac:dyDescent="0.25">
      <c r="K73" s="2"/>
    </row>
    <row r="74" spans="1:13" ht="15.75" customHeight="1" x14ac:dyDescent="0.25">
      <c r="K74" s="2"/>
    </row>
    <row r="75" spans="1:13" ht="15.75" customHeight="1" x14ac:dyDescent="0.25">
      <c r="K75" s="2"/>
    </row>
    <row r="76" spans="1:13" ht="15.75" customHeight="1" x14ac:dyDescent="0.25">
      <c r="K76" s="2"/>
    </row>
    <row r="77" spans="1:13" ht="15.75" customHeight="1" x14ac:dyDescent="0.25">
      <c r="K77" s="2"/>
    </row>
    <row r="78" spans="1:13" ht="15.75" customHeight="1" x14ac:dyDescent="0.25">
      <c r="K78" s="2"/>
    </row>
    <row r="79" spans="1:13" ht="15.75" customHeight="1" x14ac:dyDescent="0.25">
      <c r="K79" s="2"/>
    </row>
    <row r="80" spans="1:13" ht="15.75" customHeight="1" x14ac:dyDescent="0.25">
      <c r="K80" s="2"/>
    </row>
    <row r="81" spans="11:11" ht="15.75" customHeight="1" x14ac:dyDescent="0.25">
      <c r="K81" s="2"/>
    </row>
    <row r="82" spans="11:11" ht="15.75" customHeight="1" x14ac:dyDescent="0.25">
      <c r="K82" s="2"/>
    </row>
    <row r="83" spans="11:11" ht="15" customHeight="1" x14ac:dyDescent="0.25">
      <c r="K83" s="2"/>
    </row>
    <row r="84" spans="11:11" ht="15" customHeight="1" x14ac:dyDescent="0.25">
      <c r="K84" s="2"/>
    </row>
    <row r="85" spans="11:11" ht="15" customHeight="1" x14ac:dyDescent="0.25">
      <c r="K85" s="2"/>
    </row>
    <row r="86" spans="11:11" ht="15" customHeight="1" x14ac:dyDescent="0.25">
      <c r="K86" s="2"/>
    </row>
    <row r="87" spans="11:11" ht="9.9499999999999993" customHeight="1" x14ac:dyDescent="0.25">
      <c r="K87" s="2"/>
    </row>
    <row r="88" spans="11:11" x14ac:dyDescent="0.25">
      <c r="K88" s="2"/>
    </row>
    <row r="89" spans="11:11" x14ac:dyDescent="0.25">
      <c r="K89" s="2"/>
    </row>
    <row r="90" spans="11:11" ht="19.5" customHeight="1" x14ac:dyDescent="0.25">
      <c r="K90" s="2"/>
    </row>
    <row r="91" spans="11:11" x14ac:dyDescent="0.25">
      <c r="K91" s="2"/>
    </row>
    <row r="92" spans="11:11" x14ac:dyDescent="0.25">
      <c r="K92" s="2"/>
    </row>
    <row r="93" spans="11:11" x14ac:dyDescent="0.25">
      <c r="K93" s="2"/>
    </row>
    <row r="94" spans="11:11" x14ac:dyDescent="0.25">
      <c r="K94" s="2"/>
    </row>
    <row r="95" spans="11:11" x14ac:dyDescent="0.25">
      <c r="K95" s="2"/>
    </row>
    <row r="98" spans="11:11" x14ac:dyDescent="0.25">
      <c r="K98" s="2"/>
    </row>
    <row r="100" spans="11:11" ht="16.5" customHeight="1" x14ac:dyDescent="0.25">
      <c r="K100" s="2"/>
    </row>
    <row r="108" spans="11:11" x14ac:dyDescent="0.25">
      <c r="K108" s="2"/>
    </row>
  </sheetData>
  <phoneticPr fontId="0" type="noConversion"/>
  <pageMargins left="0.75" right="0.75" top="1.5" bottom="1" header="0.75" footer="0.25"/>
  <pageSetup scale="64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</vt:lpstr>
      <vt:lpstr>2014</vt:lpstr>
      <vt:lpstr>'2014'!Print_Area</vt:lpstr>
    </vt:vector>
  </TitlesOfParts>
  <Company>Martin Marietta Materials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Lonon</dc:creator>
  <cp:lastModifiedBy>Diana Shea</cp:lastModifiedBy>
  <cp:lastPrinted>2015-08-03T21:17:55Z</cp:lastPrinted>
  <dcterms:created xsi:type="dcterms:W3CDTF">2002-07-22T16:51:44Z</dcterms:created>
  <dcterms:modified xsi:type="dcterms:W3CDTF">2015-11-03T14:21:36Z</dcterms:modified>
</cp:coreProperties>
</file>