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_Quarterly Reports (10Q)\2015\Quarter Ended 09.30.2015\Web Files\Additional Financial and Statistical Information\"/>
    </mc:Choice>
  </mc:AlternateContent>
  <bookViews>
    <workbookView xWindow="12630" yWindow="1350" windowWidth="11745" windowHeight="6480" tabRatio="720"/>
  </bookViews>
  <sheets>
    <sheet name="Shipments" sheetId="4" r:id="rId1"/>
  </sheets>
  <definedNames>
    <definedName name="_xlnm.Print_Area" localSheetId="0">Shipments!$A$1:$K$41</definedName>
  </definedNames>
  <calcPr calcId="152511"/>
</workbook>
</file>

<file path=xl/calcChain.xml><?xml version="1.0" encoding="utf-8"?>
<calcChain xmlns="http://schemas.openxmlformats.org/spreadsheetml/2006/main">
  <c r="C10" i="4" l="1"/>
  <c r="C9" i="4"/>
  <c r="G11" i="4" l="1"/>
  <c r="G13" i="4" s="1"/>
  <c r="K9" i="4" l="1"/>
  <c r="K10" i="4"/>
  <c r="K8" i="4"/>
  <c r="E11" i="4"/>
  <c r="E13" i="4" l="1"/>
  <c r="I20" i="4"/>
  <c r="I18" i="4"/>
  <c r="G19" i="4" l="1"/>
  <c r="G21" i="4" s="1"/>
  <c r="G24" i="4" s="1"/>
  <c r="G32" i="4"/>
  <c r="G31" i="4"/>
  <c r="K31" i="4" s="1"/>
  <c r="E32" i="4"/>
  <c r="C32" i="4"/>
  <c r="I21" i="4"/>
  <c r="I24" i="4" s="1"/>
  <c r="E23" i="4"/>
  <c r="E20" i="4"/>
  <c r="E19" i="4"/>
  <c r="E21" i="4" s="1"/>
  <c r="C19" i="4"/>
  <c r="C21" i="4" s="1"/>
  <c r="C24" i="4" s="1"/>
  <c r="K34" i="4"/>
  <c r="E33" i="4"/>
  <c r="E36" i="4" s="1"/>
  <c r="I31" i="4"/>
  <c r="I33" i="4" s="1"/>
  <c r="I36" i="4" s="1"/>
  <c r="K30" i="4"/>
  <c r="I30" i="4"/>
  <c r="C30" i="4"/>
  <c r="C33" i="4" s="1"/>
  <c r="C36" i="4" s="1"/>
  <c r="K28" i="4"/>
  <c r="E24" i="4" l="1"/>
  <c r="K32" i="4"/>
  <c r="K33" i="4"/>
  <c r="K36" i="4" s="1"/>
  <c r="G33" i="4"/>
  <c r="G36" i="4" s="1"/>
  <c r="C11" i="4" l="1"/>
  <c r="K11" i="4" s="1"/>
  <c r="C13" i="4" l="1"/>
  <c r="K13" i="4" s="1"/>
  <c r="K16" i="4"/>
  <c r="K18" i="4" l="1"/>
  <c r="K23" i="4" l="1"/>
  <c r="K22" i="4"/>
  <c r="K20" i="4"/>
  <c r="K19" i="4"/>
  <c r="K21" i="4" l="1"/>
  <c r="K24" i="4" s="1"/>
</calcChain>
</file>

<file path=xl/sharedStrings.xml><?xml version="1.0" encoding="utf-8"?>
<sst xmlns="http://schemas.openxmlformats.org/spreadsheetml/2006/main" count="53" uniqueCount="26">
  <si>
    <t>Quarter Ended</t>
  </si>
  <si>
    <t>Year Ended</t>
  </si>
  <si>
    <t>Martin Marietta Materials, Inc.</t>
  </si>
  <si>
    <t>(tons in thousands)</t>
  </si>
  <si>
    <t>Acquisitions</t>
  </si>
  <si>
    <t>Divestitures</t>
  </si>
  <si>
    <t>Heritage Aggregates Operations</t>
  </si>
  <si>
    <t>Heritage and Total Aggregates Product Line Shipments</t>
  </si>
  <si>
    <t>Heritage Aggregates Product Line:</t>
  </si>
  <si>
    <t xml:space="preserve">   Southeast Group</t>
  </si>
  <si>
    <t xml:space="preserve">   West Group</t>
  </si>
  <si>
    <t>Shipments may not equal amounts previously reported in the Corporation's Forms 10-Q as amounts have been recast to reflect discontinued operations, if any.</t>
  </si>
  <si>
    <t>March 31, 2013</t>
  </si>
  <si>
    <t xml:space="preserve">   Mid-America Group</t>
  </si>
  <si>
    <t>June 30, 2013</t>
  </si>
  <si>
    <t>September 30, 2013</t>
  </si>
  <si>
    <t>December 31, 2013</t>
  </si>
  <si>
    <t>March 31, 2014</t>
  </si>
  <si>
    <t>June 30, 2014</t>
  </si>
  <si>
    <t>September 30, 2014</t>
  </si>
  <si>
    <t>March 31, 2015</t>
  </si>
  <si>
    <t>December 31, 2014</t>
  </si>
  <si>
    <t>Aggregates Product Line</t>
  </si>
  <si>
    <t>June 30, 2015</t>
  </si>
  <si>
    <t>September 30, 2015</t>
  </si>
  <si>
    <t xml:space="preserve">Nine Months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</si>
</sst>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15" fontId="2" fillId="0" borderId="1" xfId="0" quotePrefix="1" applyNumberFormat="1" applyFont="1" applyFill="1" applyBorder="1" applyAlignment="1">
      <alignment horizontal="center"/>
    </xf>
    <xf numFmtId="37" fontId="3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165" fontId="2" fillId="0" borderId="1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3" fillId="0" borderId="0" xfId="1" applyNumberFormat="1" applyFont="1" applyFill="1"/>
    <xf numFmtId="37" fontId="3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164" fontId="3" fillId="0" borderId="1" xfId="1" applyNumberFormat="1" applyFont="1" applyFill="1" applyBorder="1"/>
    <xf numFmtId="164" fontId="3" fillId="0" borderId="2" xfId="1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2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Normal="100" workbookViewId="0">
      <selection activeCell="N12" sqref="N12"/>
    </sheetView>
  </sheetViews>
  <sheetFormatPr defaultRowHeight="15.75" x14ac:dyDescent="0.25"/>
  <cols>
    <col min="1" max="1" width="31.42578125" style="1" bestFit="1" customWidth="1"/>
    <col min="2" max="2" width="3.5703125" style="1" customWidth="1"/>
    <col min="3" max="3" width="18" style="1" customWidth="1"/>
    <col min="4" max="4" width="3.5703125" style="2" customWidth="1"/>
    <col min="5" max="5" width="18" style="1" customWidth="1"/>
    <col min="6" max="6" width="3.5703125" style="2" customWidth="1"/>
    <col min="7" max="7" width="20.140625" style="1" bestFit="1" customWidth="1"/>
    <col min="8" max="8" width="3.5703125" style="2" customWidth="1"/>
    <col min="9" max="9" width="19.5703125" style="1" bestFit="1" customWidth="1"/>
    <col min="10" max="10" width="3.5703125" style="2" customWidth="1"/>
    <col min="11" max="11" width="21.5703125" style="1" bestFit="1" customWidth="1"/>
    <col min="12" max="12" width="9.140625" style="1"/>
    <col min="13" max="13" width="18.85546875" style="1" bestFit="1" customWidth="1"/>
    <col min="14" max="16384" width="9.140625" style="1"/>
  </cols>
  <sheetData>
    <row r="1" spans="1:14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4" x14ac:dyDescent="0.2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4" x14ac:dyDescent="0.25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4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15"/>
    </row>
    <row r="5" spans="1:14" x14ac:dyDescent="0.25">
      <c r="C5" s="9" t="s">
        <v>0</v>
      </c>
      <c r="E5" s="15" t="s">
        <v>0</v>
      </c>
      <c r="G5" s="17" t="s">
        <v>0</v>
      </c>
      <c r="I5" s="2"/>
      <c r="K5" s="16" t="s">
        <v>25</v>
      </c>
    </row>
    <row r="6" spans="1:14" x14ac:dyDescent="0.25">
      <c r="C6" s="3" t="s">
        <v>20</v>
      </c>
      <c r="E6" s="3" t="s">
        <v>23</v>
      </c>
      <c r="G6" s="7" t="s">
        <v>24</v>
      </c>
      <c r="I6" s="2"/>
      <c r="K6" s="3" t="s">
        <v>24</v>
      </c>
    </row>
    <row r="7" spans="1:14" x14ac:dyDescent="0.25">
      <c r="A7" s="1" t="s">
        <v>8</v>
      </c>
      <c r="G7" s="2"/>
      <c r="I7" s="2"/>
    </row>
    <row r="8" spans="1:14" x14ac:dyDescent="0.25">
      <c r="A8" s="1" t="s">
        <v>13</v>
      </c>
      <c r="C8" s="10">
        <v>10101</v>
      </c>
      <c r="E8" s="10">
        <v>19048</v>
      </c>
      <c r="G8" s="10">
        <v>21842</v>
      </c>
      <c r="I8" s="2"/>
      <c r="K8" s="10">
        <f>SUM(C8:I8)</f>
        <v>50991</v>
      </c>
    </row>
    <row r="9" spans="1:14" x14ac:dyDescent="0.25">
      <c r="A9" s="1" t="s">
        <v>9</v>
      </c>
      <c r="C9" s="10">
        <f>4090-1</f>
        <v>4089</v>
      </c>
      <c r="E9" s="10">
        <v>5274</v>
      </c>
      <c r="G9" s="10">
        <v>5406</v>
      </c>
      <c r="I9" s="2"/>
      <c r="K9" s="10">
        <f t="shared" ref="K9:K13" si="0">SUM(C9:I9)</f>
        <v>14769</v>
      </c>
    </row>
    <row r="10" spans="1:14" x14ac:dyDescent="0.25">
      <c r="A10" s="1" t="s">
        <v>10</v>
      </c>
      <c r="C10" s="13">
        <f>11332+1</f>
        <v>11333</v>
      </c>
      <c r="E10" s="13">
        <v>13919</v>
      </c>
      <c r="G10" s="13">
        <v>15553</v>
      </c>
      <c r="I10" s="2"/>
      <c r="K10" s="13">
        <f t="shared" si="0"/>
        <v>40805</v>
      </c>
    </row>
    <row r="11" spans="1:14" x14ac:dyDescent="0.25">
      <c r="A11" s="1" t="s">
        <v>6</v>
      </c>
      <c r="C11" s="4">
        <f>SUM(C8:C10)</f>
        <v>25523</v>
      </c>
      <c r="D11" s="4"/>
      <c r="E11" s="4">
        <f>SUM(E8:E10)</f>
        <v>38241</v>
      </c>
      <c r="G11" s="4">
        <f>SUM(G8:G10)</f>
        <v>42801</v>
      </c>
      <c r="I11" s="2"/>
      <c r="K11" s="10">
        <f t="shared" si="0"/>
        <v>106565</v>
      </c>
    </row>
    <row r="12" spans="1:14" x14ac:dyDescent="0.25">
      <c r="A12" s="1" t="s">
        <v>4</v>
      </c>
      <c r="C12" s="10">
        <v>3313</v>
      </c>
      <c r="E12" s="10">
        <v>3762</v>
      </c>
      <c r="G12" s="10">
        <v>4720</v>
      </c>
      <c r="I12" s="2"/>
      <c r="K12" s="13">
        <v>11855</v>
      </c>
      <c r="N12" s="18"/>
    </row>
    <row r="13" spans="1:14" ht="16.5" thickBot="1" x14ac:dyDescent="0.3">
      <c r="A13" s="1" t="s">
        <v>22</v>
      </c>
      <c r="C13" s="14">
        <f>SUM(C11:C12)</f>
        <v>28836</v>
      </c>
      <c r="E13" s="14">
        <f>SUM(E11:E12)</f>
        <v>42003</v>
      </c>
      <c r="G13" s="14">
        <f>SUM(G11:G12)</f>
        <v>47521</v>
      </c>
      <c r="I13" s="2"/>
      <c r="K13" s="14">
        <f t="shared" si="0"/>
        <v>118360</v>
      </c>
    </row>
    <row r="14" spans="1:14" ht="16.5" thickTop="1" x14ac:dyDescent="0.25">
      <c r="A14" s="5"/>
      <c r="E14" s="15"/>
    </row>
    <row r="15" spans="1:14" x14ac:dyDescent="0.25">
      <c r="C15" s="12" t="s">
        <v>0</v>
      </c>
      <c r="E15" s="12" t="s">
        <v>0</v>
      </c>
      <c r="G15" s="12" t="s">
        <v>0</v>
      </c>
      <c r="H15" s="6"/>
      <c r="I15" s="12" t="s">
        <v>0</v>
      </c>
      <c r="J15" s="6"/>
      <c r="K15" s="12" t="s">
        <v>1</v>
      </c>
    </row>
    <row r="16" spans="1:14" x14ac:dyDescent="0.25">
      <c r="C16" s="3" t="s">
        <v>17</v>
      </c>
      <c r="E16" s="3" t="s">
        <v>18</v>
      </c>
      <c r="G16" s="7" t="s">
        <v>19</v>
      </c>
      <c r="H16" s="6"/>
      <c r="I16" s="7" t="s">
        <v>21</v>
      </c>
      <c r="J16" s="6"/>
      <c r="K16" s="7" t="str">
        <f>+I16</f>
        <v>December 31, 2014</v>
      </c>
    </row>
    <row r="17" spans="1:11" x14ac:dyDescent="0.25">
      <c r="A17" s="1" t="s">
        <v>8</v>
      </c>
      <c r="H17" s="6"/>
      <c r="J17" s="6"/>
    </row>
    <row r="18" spans="1:11" x14ac:dyDescent="0.25">
      <c r="A18" s="1" t="s">
        <v>13</v>
      </c>
      <c r="C18" s="10">
        <v>8550</v>
      </c>
      <c r="E18" s="10">
        <v>18626</v>
      </c>
      <c r="G18" s="10">
        <v>20971</v>
      </c>
      <c r="H18" s="6"/>
      <c r="I18" s="10">
        <f>16800+12</f>
        <v>16812</v>
      </c>
      <c r="J18" s="6"/>
      <c r="K18" s="10">
        <f>SUM(C18:I18)</f>
        <v>64959</v>
      </c>
    </row>
    <row r="19" spans="1:11" x14ac:dyDescent="0.25">
      <c r="A19" s="1" t="s">
        <v>9</v>
      </c>
      <c r="C19" s="10">
        <f>3724+277</f>
        <v>4001</v>
      </c>
      <c r="E19" s="10">
        <f>4586+390</f>
        <v>4976</v>
      </c>
      <c r="G19" s="10">
        <f>4954</f>
        <v>4954</v>
      </c>
      <c r="H19" s="6"/>
      <c r="I19" s="10">
        <v>4358</v>
      </c>
      <c r="J19" s="6"/>
      <c r="K19" s="10">
        <f>SUM(C19:I19)</f>
        <v>18289</v>
      </c>
    </row>
    <row r="20" spans="1:11" x14ac:dyDescent="0.25">
      <c r="A20" s="1" t="s">
        <v>10</v>
      </c>
      <c r="C20" s="13">
        <v>12068</v>
      </c>
      <c r="E20" s="13">
        <f>15371+1</f>
        <v>15372</v>
      </c>
      <c r="G20" s="13">
        <v>14764</v>
      </c>
      <c r="H20" s="6"/>
      <c r="I20" s="13">
        <f>12664+5</f>
        <v>12669</v>
      </c>
      <c r="J20" s="6"/>
      <c r="K20" s="11">
        <f>SUM(C20:I20)</f>
        <v>54873</v>
      </c>
    </row>
    <row r="21" spans="1:11" x14ac:dyDescent="0.25">
      <c r="A21" s="1" t="s">
        <v>6</v>
      </c>
      <c r="C21" s="4">
        <f>SUM(C18:C20)</f>
        <v>24619</v>
      </c>
      <c r="D21" s="4"/>
      <c r="E21" s="4">
        <f t="shared" ref="E21" si="1">SUM(E18:E20)</f>
        <v>38974</v>
      </c>
      <c r="G21" s="4">
        <f t="shared" ref="G21:I21" si="2">SUM(G18:G20)</f>
        <v>40689</v>
      </c>
      <c r="H21" s="6"/>
      <c r="I21" s="4">
        <f t="shared" si="2"/>
        <v>33839</v>
      </c>
      <c r="J21" s="6"/>
      <c r="K21" s="4">
        <f>SUM(K18:K20)</f>
        <v>138121</v>
      </c>
    </row>
    <row r="22" spans="1:11" x14ac:dyDescent="0.25">
      <c r="A22" s="1" t="s">
        <v>4</v>
      </c>
      <c r="C22" s="10">
        <v>0</v>
      </c>
      <c r="E22" s="10">
        <v>0</v>
      </c>
      <c r="G22" s="10">
        <v>4419</v>
      </c>
      <c r="H22" s="6"/>
      <c r="I22" s="10">
        <v>3510</v>
      </c>
      <c r="J22" s="6"/>
      <c r="K22" s="10">
        <f>SUM(C22:I22)</f>
        <v>7929</v>
      </c>
    </row>
    <row r="23" spans="1:11" hidden="1" x14ac:dyDescent="0.25">
      <c r="A23" s="1" t="s">
        <v>5</v>
      </c>
      <c r="C23" s="13">
        <v>0</v>
      </c>
      <c r="E23" s="13">
        <f>1-1</f>
        <v>0</v>
      </c>
      <c r="G23" s="13">
        <v>0</v>
      </c>
      <c r="H23" s="6"/>
      <c r="I23" s="13">
        <v>0</v>
      </c>
      <c r="J23" s="6"/>
      <c r="K23" s="11">
        <f>SUM(C23:I23)</f>
        <v>0</v>
      </c>
    </row>
    <row r="24" spans="1:11" ht="16.5" thickBot="1" x14ac:dyDescent="0.3">
      <c r="A24" s="1" t="s">
        <v>22</v>
      </c>
      <c r="C24" s="14">
        <f>SUM(C21:C23)</f>
        <v>24619</v>
      </c>
      <c r="E24" s="14">
        <f t="shared" ref="E24" si="3">SUM(E21:E23)</f>
        <v>38974</v>
      </c>
      <c r="G24" s="14">
        <f t="shared" ref="G24:I24" si="4">SUM(G21:G23)</f>
        <v>45108</v>
      </c>
      <c r="H24" s="6"/>
      <c r="I24" s="14">
        <f t="shared" si="4"/>
        <v>37349</v>
      </c>
      <c r="J24" s="6"/>
      <c r="K24" s="14">
        <f>SUM(K21:K23)</f>
        <v>146050</v>
      </c>
    </row>
    <row r="25" spans="1:11" ht="16.5" thickTop="1" x14ac:dyDescent="0.25">
      <c r="A25" s="5"/>
      <c r="E25" s="2"/>
      <c r="G25" s="2"/>
      <c r="I25" s="2"/>
      <c r="K25" s="2"/>
    </row>
    <row r="26" spans="1:11" x14ac:dyDescent="0.25">
      <c r="A26" s="5"/>
    </row>
    <row r="27" spans="1:11" x14ac:dyDescent="0.25">
      <c r="C27" s="12" t="s">
        <v>0</v>
      </c>
      <c r="E27" s="12" t="s">
        <v>0</v>
      </c>
      <c r="F27" s="6"/>
      <c r="G27" s="12" t="s">
        <v>0</v>
      </c>
      <c r="H27" s="6"/>
      <c r="I27" s="12" t="s">
        <v>0</v>
      </c>
      <c r="J27" s="6"/>
      <c r="K27" s="12" t="s">
        <v>1</v>
      </c>
    </row>
    <row r="28" spans="1:11" x14ac:dyDescent="0.25">
      <c r="C28" s="3" t="s">
        <v>12</v>
      </c>
      <c r="E28" s="3" t="s">
        <v>14</v>
      </c>
      <c r="F28" s="6"/>
      <c r="G28" s="7" t="s">
        <v>15</v>
      </c>
      <c r="H28" s="6"/>
      <c r="I28" s="7" t="s">
        <v>16</v>
      </c>
      <c r="J28" s="6"/>
      <c r="K28" s="7" t="str">
        <f>+I28</f>
        <v>December 31, 2013</v>
      </c>
    </row>
    <row r="29" spans="1:11" x14ac:dyDescent="0.25">
      <c r="A29" s="1" t="s">
        <v>8</v>
      </c>
      <c r="F29" s="6"/>
      <c r="H29" s="6"/>
      <c r="J29" s="6"/>
    </row>
    <row r="30" spans="1:11" x14ac:dyDescent="0.25">
      <c r="A30" s="1" t="s">
        <v>13</v>
      </c>
      <c r="C30" s="10">
        <f>9028+1</f>
        <v>9029</v>
      </c>
      <c r="E30" s="10">
        <v>17724</v>
      </c>
      <c r="F30" s="6"/>
      <c r="G30" s="10">
        <v>20632</v>
      </c>
      <c r="H30" s="6"/>
      <c r="I30" s="10">
        <f>15597</f>
        <v>15597</v>
      </c>
      <c r="J30" s="6"/>
      <c r="K30" s="10">
        <f>SUM(C30:I30)</f>
        <v>62982</v>
      </c>
    </row>
    <row r="31" spans="1:11" x14ac:dyDescent="0.25">
      <c r="A31" s="1" t="s">
        <v>9</v>
      </c>
      <c r="C31" s="10">
        <v>3820</v>
      </c>
      <c r="E31" s="10">
        <v>4273</v>
      </c>
      <c r="F31" s="6"/>
      <c r="G31" s="10">
        <f>4612+359</f>
        <v>4971</v>
      </c>
      <c r="H31" s="6"/>
      <c r="I31" s="10">
        <f>3870+316</f>
        <v>4186</v>
      </c>
      <c r="J31" s="6"/>
      <c r="K31" s="10">
        <f>SUM(C31:I31)</f>
        <v>17250</v>
      </c>
    </row>
    <row r="32" spans="1:11" x14ac:dyDescent="0.25">
      <c r="A32" s="1" t="s">
        <v>10</v>
      </c>
      <c r="C32" s="13">
        <f>9931</f>
        <v>9931</v>
      </c>
      <c r="E32" s="13">
        <f>12576+2</f>
        <v>12578</v>
      </c>
      <c r="F32" s="6"/>
      <c r="G32" s="13">
        <f>14028</f>
        <v>14028</v>
      </c>
      <c r="H32" s="6"/>
      <c r="I32" s="13">
        <v>11664</v>
      </c>
      <c r="J32" s="6"/>
      <c r="K32" s="11">
        <f>SUM(C32:I32)</f>
        <v>48201</v>
      </c>
    </row>
    <row r="33" spans="1:11" x14ac:dyDescent="0.25">
      <c r="A33" s="1" t="s">
        <v>6</v>
      </c>
      <c r="C33" s="4">
        <f>SUM(C30:C32)</f>
        <v>22780</v>
      </c>
      <c r="E33" s="4">
        <f>SUM(E30:E32)</f>
        <v>34575</v>
      </c>
      <c r="F33" s="6"/>
      <c r="G33" s="4">
        <f>SUM(G30:G32)</f>
        <v>39631</v>
      </c>
      <c r="H33" s="6"/>
      <c r="I33" s="4">
        <f>SUM(I30:I32)</f>
        <v>31447</v>
      </c>
      <c r="J33" s="6"/>
      <c r="K33" s="4">
        <f>SUM(K30:K32)</f>
        <v>128433</v>
      </c>
    </row>
    <row r="34" spans="1:11" x14ac:dyDescent="0.25">
      <c r="A34" s="1" t="s">
        <v>4</v>
      </c>
      <c r="C34" s="10">
        <v>0</v>
      </c>
      <c r="E34" s="10">
        <v>0</v>
      </c>
      <c r="F34" s="6"/>
      <c r="G34" s="10">
        <v>0</v>
      </c>
      <c r="H34" s="6"/>
      <c r="I34" s="10">
        <v>0</v>
      </c>
      <c r="J34" s="6"/>
      <c r="K34" s="10">
        <f>SUM(C34:I34)</f>
        <v>0</v>
      </c>
    </row>
    <row r="35" spans="1:11" hidden="1" x14ac:dyDescent="0.25">
      <c r="A35" s="1" t="s">
        <v>5</v>
      </c>
      <c r="C35" s="13">
        <v>0</v>
      </c>
      <c r="E35" s="13">
        <v>0</v>
      </c>
      <c r="F35" s="6"/>
      <c r="G35" s="13">
        <v>0</v>
      </c>
      <c r="H35" s="6"/>
      <c r="I35" s="13">
        <v>0</v>
      </c>
      <c r="J35" s="6"/>
      <c r="K35" s="13">
        <v>0</v>
      </c>
    </row>
    <row r="36" spans="1:11" ht="16.5" thickBot="1" x14ac:dyDescent="0.3">
      <c r="A36" s="1" t="s">
        <v>22</v>
      </c>
      <c r="C36" s="14">
        <f>SUM(C33:C35)</f>
        <v>22780</v>
      </c>
      <c r="E36" s="14">
        <f>SUM(E33:E35)</f>
        <v>34575</v>
      </c>
      <c r="F36" s="6"/>
      <c r="G36" s="14">
        <f>SUM(G33:G35)</f>
        <v>39631</v>
      </c>
      <c r="H36" s="6"/>
      <c r="I36" s="14">
        <f>SUM(I33:I35)</f>
        <v>31447</v>
      </c>
      <c r="J36" s="6"/>
      <c r="K36" s="14">
        <f>SUM(K33:K35)</f>
        <v>128433</v>
      </c>
    </row>
    <row r="37" spans="1:11" ht="16.5" thickTop="1" x14ac:dyDescent="0.25">
      <c r="A37" s="5"/>
      <c r="E37" s="2"/>
      <c r="G37" s="2"/>
      <c r="I37" s="2"/>
      <c r="K37" s="2"/>
    </row>
    <row r="38" spans="1:11" x14ac:dyDescent="0.25">
      <c r="A38" s="5"/>
    </row>
    <row r="39" spans="1:11" x14ac:dyDescent="0.25">
      <c r="A39" s="5"/>
      <c r="E39" s="2"/>
      <c r="G39" s="2"/>
      <c r="I39" s="2"/>
      <c r="K39" s="2"/>
    </row>
    <row r="40" spans="1:11" x14ac:dyDescent="0.25">
      <c r="A40" s="5"/>
      <c r="E40" s="2"/>
      <c r="G40" s="2"/>
      <c r="I40" s="2"/>
      <c r="K40" s="2"/>
    </row>
    <row r="41" spans="1:11" x14ac:dyDescent="0.25">
      <c r="A41" s="8" t="s">
        <v>11</v>
      </c>
    </row>
  </sheetData>
  <mergeCells count="3">
    <mergeCell ref="A1:K1"/>
    <mergeCell ref="A2:K2"/>
    <mergeCell ref="A3:K3"/>
  </mergeCells>
  <phoneticPr fontId="0" type="noConversion"/>
  <pageMargins left="0.5" right="0.5" top="0.5" bottom="0.5" header="0.25" footer="0.5"/>
  <pageSetup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Shipments</vt:lpstr>
      <vt:lpstr>Shipments!Print_Area</vt:lpstr>
    </vt:vector>
  </TitlesOfParts>
  <Company>Martin Marietta Materials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MSmith</dc:creator>
  <cp:lastModifiedBy>Diana Shea</cp:lastModifiedBy>
  <cp:lastPrinted>2015-08-03T21:18:29Z</cp:lastPrinted>
  <dcterms:created xsi:type="dcterms:W3CDTF">2007-01-22T19:53:01Z</dcterms:created>
  <dcterms:modified xsi:type="dcterms:W3CDTF">2015-11-03T13:55:07Z</dcterms:modified>
</cp:coreProperties>
</file>