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5B2FDBCE-D511-48EF-9494-32C5F140AFF6}" xr6:coauthVersionLast="47" xr6:coauthVersionMax="47" xr10:uidLastSave="{00000000-0000-0000-0000-000000000000}"/>
  <bookViews>
    <workbookView xWindow="0" yWindow="0" windowWidth="23088" windowHeight="16680" xr2:uid="{00000000-000D-0000-FFFF-FFFF00000000}"/>
  </bookViews>
  <sheets>
    <sheet name="Quarterly Adj EBITDA 2024" sheetId="13" r:id="rId1"/>
    <sheet name="Quarterly Adj EBITDA 2023" sheetId="12" r:id="rId2"/>
    <sheet name="Annual Adj EBITDA 2019-2023"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2" l="1"/>
  <c r="H19" i="12"/>
  <c r="H18" i="12"/>
  <c r="D16" i="12"/>
  <c r="B17" i="12"/>
  <c r="B16" i="12"/>
  <c r="B19" i="12"/>
  <c r="B18" i="12"/>
  <c r="B14" i="12"/>
  <c r="J14" i="12" s="1"/>
  <c r="H16" i="12" l="1"/>
  <c r="D19" i="12"/>
  <c r="J19" i="12" s="1"/>
  <c r="H24" i="13" l="1"/>
  <c r="F24" i="13"/>
  <c r="D24" i="13"/>
  <c r="B24" i="13"/>
  <c r="J23" i="13"/>
  <c r="J22" i="13"/>
  <c r="D22" i="2" l="1"/>
  <c r="J21" i="13"/>
  <c r="J20" i="13"/>
  <c r="J19" i="13"/>
  <c r="J18" i="13"/>
  <c r="J16" i="13"/>
  <c r="B19" i="2"/>
  <c r="J18" i="12"/>
  <c r="B18" i="2" s="1"/>
  <c r="J17" i="12"/>
  <c r="B17" i="2" s="1"/>
  <c r="J16" i="12"/>
  <c r="B14" i="2"/>
  <c r="J24" i="13" l="1"/>
  <c r="J20" i="12"/>
  <c r="B16" i="2"/>
  <c r="B22" i="2" s="1"/>
  <c r="H20" i="12"/>
  <c r="B20" i="12" l="1"/>
  <c r="D20" i="12" l="1"/>
  <c r="H22" i="2" l="1"/>
  <c r="F22" i="2"/>
  <c r="J22" i="2"/>
  <c r="F20" i="12"/>
</calcChain>
</file>

<file path=xl/sharedStrings.xml><?xml version="1.0" encoding="utf-8"?>
<sst xmlns="http://schemas.openxmlformats.org/spreadsheetml/2006/main" count="49" uniqueCount="28">
  <si>
    <t>Martin Marietta Materials, Inc.</t>
  </si>
  <si>
    <t>Adjusted EBITDA</t>
  </si>
  <si>
    <t>Reconciliation of Net Earnings to Adjusted EBITDA</t>
  </si>
  <si>
    <t>For the year ended December 31,</t>
  </si>
  <si>
    <t xml:space="preserve">For the three months ended </t>
  </si>
  <si>
    <t>For the year ended</t>
  </si>
  <si>
    <t>(dollars in millions)</t>
  </si>
  <si>
    <t xml:space="preserve">     Impact of selling acquired inventory due to the markup to fair value as part of acquisition accounting</t>
  </si>
  <si>
    <t>Net earnings from continuing operations attributable to Martin Marietta</t>
  </si>
  <si>
    <t xml:space="preserve">     Interest expense, net of interest income</t>
  </si>
  <si>
    <t xml:space="preserve">     Depreciation, depletion and amortization expense and earnings/loss from nonconsolidated equity affiliates</t>
  </si>
  <si>
    <t>Net Earnings from Continuing Operations Attributable to Martin Marietta</t>
  </si>
  <si>
    <t xml:space="preserve">     Income tax expense for controlling interests</t>
  </si>
  <si>
    <t>Add back (Deduct):</t>
  </si>
  <si>
    <t xml:space="preserve">     Nonrecurring gain on divestiture</t>
  </si>
  <si>
    <t>December 31, 2023</t>
  </si>
  <si>
    <t>March 31, 2023</t>
  </si>
  <si>
    <t>June 30, 2023</t>
  </si>
  <si>
    <t>September 30, 2023</t>
  </si>
  <si>
    <t xml:space="preserve">     Acquisition, divestiture and integration expenses</t>
  </si>
  <si>
    <t>Add back:</t>
  </si>
  <si>
    <t xml:space="preserve">     Acquisition, divestiture and integration expenses, net</t>
  </si>
  <si>
    <t>March 31, 2024</t>
  </si>
  <si>
    <t>June 30, 2024</t>
  </si>
  <si>
    <t>September 30, 2024</t>
  </si>
  <si>
    <t>December 31, 2024</t>
  </si>
  <si>
    <t xml:space="preserve">     Noncash asset and portfolio rationalization charge</t>
  </si>
  <si>
    <t>Add back (deduct):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</si>
</sst>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_(* #,##0_);_(* \(#,##0\);_(* &quot;-&quot;??_);_(@_)"/>
    <numFmt numFmtId="167" formatCode="_(&quot;$&quot;* #,##0.0_);_(&quot;$&quot;* \(#,##0.0\);_(&quot;$&quot;* &quot;-&quot;??_);_(@_)"/>
  </numFmts>
  <fonts count="8" x14ac:knownFonts="1">
    <font>
      <sz val="11"/>
      <color theme="1"/>
      <name val="Calibri"/>
      <family val="2"/>
      <scheme val="minor"/>
    </font>
    <font>
      <sz val="11"/>
      <color theme="1"/>
      <name val="Calibri"/>
      <family val="2"/>
      <scheme val="minor"/>
    </font>
    <font>
      <sz val="12"/>
      <name val="Times New Roman"/>
      <family val="1"/>
    </font>
    <font>
      <b/>
      <sz val="11"/>
      <color theme="1"/>
      <name val="Calibri"/>
      <family val="2"/>
      <scheme val="minor"/>
    </font>
    <font>
      <b/>
      <sz val="11"/>
      <name val="Calibri"/>
      <family val="2"/>
      <scheme val="minor"/>
    </font>
    <font>
      <b/>
      <i/>
      <sz val="11"/>
      <name val="Calibri"/>
      <family val="2"/>
      <scheme val="minor"/>
    </font>
    <font>
      <sz val="11"/>
      <name val="Calibri"/>
      <family val="2"/>
      <scheme val="minor"/>
    </font>
    <font>
      <b/>
      <sz val="11"/>
      <color theme="4" tint="-0.249977111117893"/>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cellStyleXfs>
  <cellXfs count="31">
    <xf numFmtId="0" fontId="0" fillId="0" borderId="0" xfId="0"/>
    <xf numFmtId="0" fontId="4" fillId="0" borderId="0" xfId="0" applyFont="1"/>
    <xf numFmtId="0" fontId="5" fillId="0" borderId="0" xfId="0" applyFont="1"/>
    <xf numFmtId="0" fontId="3" fillId="0" borderId="0" xfId="0" applyFont="1" applyAlignment="1">
      <alignment horizontal="center"/>
    </xf>
    <xf numFmtId="0" fontId="3" fillId="0" borderId="0" xfId="0" applyFont="1"/>
    <xf numFmtId="0" fontId="0" fillId="0" borderId="0" xfId="0" applyAlignment="1">
      <alignment horizontal="center"/>
    </xf>
    <xf numFmtId="0" fontId="4" fillId="0" borderId="1" xfId="0" quotePrefix="1" applyFont="1" applyBorder="1" applyAlignment="1">
      <alignment horizontal="center"/>
    </xf>
    <xf numFmtId="0" fontId="4" fillId="0" borderId="0" xfId="0" applyFont="1" applyAlignment="1">
      <alignment horizontal="center"/>
    </xf>
    <xf numFmtId="166" fontId="0" fillId="0" borderId="0" xfId="1" applyNumberFormat="1" applyFont="1" applyBorder="1"/>
    <xf numFmtId="0" fontId="6" fillId="0" borderId="0" xfId="0" applyFont="1"/>
    <xf numFmtId="167" fontId="6" fillId="0" borderId="0" xfId="2" applyNumberFormat="1" applyFont="1"/>
    <xf numFmtId="166" fontId="6" fillId="0" borderId="0" xfId="1" applyNumberFormat="1" applyFont="1"/>
    <xf numFmtId="166" fontId="6" fillId="0" borderId="0" xfId="1" applyNumberFormat="1" applyFont="1" applyBorder="1"/>
    <xf numFmtId="164" fontId="0" fillId="0" borderId="0" xfId="1" applyNumberFormat="1" applyFont="1" applyFill="1" applyBorder="1"/>
    <xf numFmtId="164" fontId="6" fillId="0" borderId="0" xfId="1" applyNumberFormat="1" applyFont="1"/>
    <xf numFmtId="164" fontId="6" fillId="0" borderId="0" xfId="1" applyNumberFormat="1" applyFont="1" applyBorder="1"/>
    <xf numFmtId="165" fontId="6" fillId="0" borderId="0" xfId="2" applyNumberFormat="1" applyFont="1" applyFill="1" applyBorder="1"/>
    <xf numFmtId="0" fontId="4" fillId="0" borderId="1" xfId="0" applyFont="1" applyBorder="1" applyAlignment="1">
      <alignment horizontal="center"/>
    </xf>
    <xf numFmtId="167" fontId="6" fillId="0" borderId="0" xfId="2" applyNumberFormat="1" applyFont="1" applyFill="1"/>
    <xf numFmtId="0" fontId="7" fillId="0" borderId="0" xfId="0" applyFont="1"/>
    <xf numFmtId="49" fontId="0" fillId="0" borderId="0" xfId="0" applyNumberFormat="1"/>
    <xf numFmtId="165" fontId="6" fillId="0" borderId="0" xfId="2" applyNumberFormat="1" applyFont="1"/>
    <xf numFmtId="166" fontId="0" fillId="0" borderId="0" xfId="1" applyNumberFormat="1" applyFont="1" applyFill="1" applyBorder="1"/>
    <xf numFmtId="165" fontId="6" fillId="0" borderId="0" xfId="2" applyNumberFormat="1" applyFont="1" applyFill="1"/>
    <xf numFmtId="165" fontId="6" fillId="0" borderId="2" xfId="2" applyNumberFormat="1" applyFont="1" applyFill="1" applyBorder="1"/>
    <xf numFmtId="164" fontId="6" fillId="0" borderId="0" xfId="1" applyNumberFormat="1" applyFont="1" applyFill="1"/>
    <xf numFmtId="164" fontId="6" fillId="0" borderId="0" xfId="1" applyNumberFormat="1" applyFont="1" applyFill="1" applyBorder="1"/>
    <xf numFmtId="0" fontId="3" fillId="0" borderId="1" xfId="0" applyFont="1" applyBorder="1" applyAlignment="1">
      <alignment horizontal="center"/>
    </xf>
    <xf numFmtId="0" fontId="3" fillId="0" borderId="0" xfId="0" applyFont="1" applyAlignment="1">
      <alignment horizontal="center"/>
    </xf>
    <xf numFmtId="43" fontId="0" fillId="0" borderId="0" xfId="1" applyFont="1" applyFill="1" applyBorder="1"/>
    <xf numFmtId="0" fontId="3" fillId="0" borderId="0" xfId="0" applyFont="1" applyAlignment="1"/>
  </cellXfs>
  <cellStyles count="4">
    <cellStyle name="Comma" xfId="1" builtinId="3"/>
    <cellStyle name="Currency" xfId="2" builtinId="4"/>
    <cellStyle name="Currency 2" xfId="3" xr:uid="{00000000-0005-0000-0000-000002000000}"/>
    <cellStyle name="Normal" xfId="0" builtinId="0"/>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203199</xdr:colOff>
      <xdr:row>3</xdr:row>
      <xdr:rowOff>69852</xdr:rowOff>
    </xdr:from>
    <xdr:to>
      <xdr:col>9</xdr:col>
      <xdr:colOff>985837</xdr:colOff>
      <xdr:row>11</xdr:row>
      <xdr:rowOff>106680</xdr:rowOff>
    </xdr:to>
    <xdr:sp macro="" textlink="">
      <xdr:nvSpPr>
        <xdr:cNvPr id="2" name="TextBox 1">
          <a:extLst>
            <a:ext uri="{FF2B5EF4-FFF2-40B4-BE49-F238E27FC236}">
              <a16:creationId xmlns:a16="http://schemas.microsoft.com/office/drawing/2014/main" id="{05612452-FFF9-4BF7-8F00-CBF74CC43453}"/>
            </a:ext>
          </a:extLst>
        </xdr:cNvPr>
        <xdr:cNvSpPr txBox="1"/>
      </xdr:nvSpPr>
      <xdr:spPr>
        <a:xfrm>
          <a:off x="203199" y="618492"/>
          <a:ext cx="13553758" cy="1499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a:solidFill>
                <a:schemeClr val="dk1"/>
              </a:solidFill>
              <a:effectLst/>
              <a:latin typeface="+mn-lt"/>
              <a:ea typeface="+mn-ea"/>
              <a:cs typeface="+mn-cs"/>
            </a:rPr>
            <a:t>Earnings from continuing</a:t>
          </a:r>
          <a:r>
            <a:rPr lang="en-US" sz="1100" b="0" i="0" baseline="0">
              <a:solidFill>
                <a:schemeClr val="dk1"/>
              </a:solidFill>
              <a:effectLst/>
              <a:latin typeface="+mn-lt"/>
              <a:ea typeface="+mn-ea"/>
              <a:cs typeface="+mn-cs"/>
            </a:rPr>
            <a:t> operations</a:t>
          </a:r>
          <a:r>
            <a:rPr lang="en-US" sz="1100" b="0" i="0">
              <a:solidFill>
                <a:schemeClr val="dk1"/>
              </a:solidFill>
              <a:effectLst/>
              <a:latin typeface="+mn-lt"/>
              <a:ea typeface="+mn-ea"/>
              <a:cs typeface="+mn-cs"/>
            </a:rPr>
            <a:t> before interest; income taxes; depreciation, depletion and amortization expense; earnings/loss from nonconsolidated equity affiliates;</a:t>
          </a:r>
          <a:r>
            <a:rPr lang="en-US" sz="1100" b="0" i="0" baseline="0">
              <a:solidFill>
                <a:schemeClr val="dk1"/>
              </a:solidFill>
              <a:effectLst/>
              <a:latin typeface="+mn-lt"/>
              <a:ea typeface="+mn-ea"/>
              <a:cs typeface="+mn-cs"/>
            </a:rPr>
            <a:t> acquisition, divestiture and integration expenses; the impact of selling acquired inventory after its markup to fair value as part of acquisition accounting (the Inventory Markup); nonrecurring gain on divestiture; and noncash asset and portfolio rationalization charge, or </a:t>
          </a:r>
          <a:r>
            <a:rPr lang="en-US" sz="1100" b="0" i="0">
              <a:solidFill>
                <a:schemeClr val="dk1"/>
              </a:solidFill>
              <a:effectLst/>
              <a:latin typeface="+mn-lt"/>
              <a:ea typeface="+mn-ea"/>
              <a:cs typeface="+mn-cs"/>
            </a:rPr>
            <a:t>Adjusted EBITDA, is an</a:t>
          </a:r>
          <a:r>
            <a:rPr lang="en-US" sz="1100" b="0" i="0" baseline="0">
              <a:solidFill>
                <a:schemeClr val="dk1"/>
              </a:solidFill>
              <a:effectLst/>
              <a:latin typeface="+mn-lt"/>
              <a:ea typeface="+mn-ea"/>
              <a:cs typeface="+mn-cs"/>
            </a:rPr>
            <a:t> indicator used by the Company and investors to evaluate the Company's operating performance from period to period</a:t>
          </a:r>
          <a:r>
            <a:rPr lang="en-US" sz="1100" b="0" i="0">
              <a:solidFill>
                <a:schemeClr val="dk1"/>
              </a:solidFill>
              <a:effectLst/>
              <a:latin typeface="+mn-lt"/>
              <a:ea typeface="+mn-ea"/>
              <a:cs typeface="+mn-cs"/>
            </a:rPr>
            <a:t>. Effective January 1, 2024, the Company has elected to add back, for purposes of its Adjusted EBITDA calculation, acquisition, divestiture and integration expenses and the Inventory Markup only for transactions with consideration of $2.0 billion or more and expected acquisition, divestiture and integration expenses of at least $15 million. </a:t>
          </a:r>
        </a:p>
        <a:p>
          <a:pPr eaLnBrk="1" fontAlgn="auto" latinLnBrk="0" hangingPunct="1"/>
          <a:endParaRPr lang="en-US" sz="1100" b="0" i="0">
            <a:solidFill>
              <a:schemeClr val="dk1"/>
            </a:solidFill>
            <a:effectLst/>
            <a:latin typeface="+mn-lt"/>
            <a:ea typeface="+mn-ea"/>
            <a:cs typeface="+mn-cs"/>
          </a:endParaRPr>
        </a:p>
        <a:p>
          <a:pPr eaLnBrk="1" fontAlgn="auto" latinLnBrk="0" hangingPunct="1"/>
          <a:r>
            <a:rPr lang="en-US" sz="1100" b="0" i="0">
              <a:solidFill>
                <a:schemeClr val="dk1"/>
              </a:solidFill>
              <a:effectLst/>
              <a:latin typeface="+mn-lt"/>
              <a:ea typeface="+mn-ea"/>
              <a:cs typeface="+mn-cs"/>
            </a:rPr>
            <a:t>Adjusted EBITDA is not defined by U.S. generally accepted accounting principles and, as such, should not be construed as an alternative to </a:t>
          </a:r>
          <a:r>
            <a:rPr lang="en-US">
              <a:effectLst/>
            </a:rPr>
            <a:t>net earnings attributable to Martin Marietta, earnings from operations or operating cash flow</a:t>
          </a:r>
          <a:r>
            <a:rPr lang="en-US" sz="1100" b="0" i="0">
              <a:solidFill>
                <a:schemeClr val="dk1"/>
              </a:solidFill>
              <a:effectLst/>
              <a:latin typeface="+mn-lt"/>
              <a:ea typeface="+mn-ea"/>
              <a:cs typeface="+mn-cs"/>
            </a:rPr>
            <a:t>.  Because Adjusted EBITDA excludes</a:t>
          </a:r>
          <a:r>
            <a:rPr lang="en-US" sz="1100" b="0" i="0" baseline="0">
              <a:solidFill>
                <a:schemeClr val="dk1"/>
              </a:solidFill>
              <a:effectLst/>
              <a:latin typeface="+mn-lt"/>
              <a:ea typeface="+mn-ea"/>
              <a:cs typeface="+mn-cs"/>
            </a:rPr>
            <a:t> some, but not all, items that affect net earnings and may vary among companies, Adjusted EBITDA as presented by Martin Marietta may not be comparable with similarly titled measures of other companies.  </a:t>
          </a:r>
          <a:r>
            <a:rPr lang="en-US" sz="1100" b="0" i="0">
              <a:solidFill>
                <a:schemeClr val="dk1"/>
              </a:solidFill>
              <a:effectLst/>
              <a:latin typeface="+mn-lt"/>
              <a:ea typeface="+mn-ea"/>
              <a:cs typeface="+mn-cs"/>
            </a:rPr>
            <a:t>Consolidated Adjusted EBITDA is calculated as follows:</a:t>
          </a:r>
          <a:r>
            <a:rPr lang="en-US" sz="1100">
              <a:solidFill>
                <a:schemeClr val="dk1"/>
              </a:solidFill>
              <a:effectLst/>
              <a:latin typeface="+mn-lt"/>
              <a:ea typeface="+mn-ea"/>
              <a:cs typeface="+mn-cs"/>
            </a:rPr>
            <a:t> </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203199</xdr:colOff>
      <xdr:row>3</xdr:row>
      <xdr:rowOff>69851</xdr:rowOff>
    </xdr:from>
    <xdr:to>
      <xdr:col>9</xdr:col>
      <xdr:colOff>1057275</xdr:colOff>
      <xdr:row>8</xdr:row>
      <xdr:rowOff>76200</xdr:rowOff>
    </xdr:to>
    <xdr:sp macro="" textlink="">
      <xdr:nvSpPr>
        <xdr:cNvPr id="2" name="TextBox 1">
          <a:extLst>
            <a:ext uri="{FF2B5EF4-FFF2-40B4-BE49-F238E27FC236}">
              <a16:creationId xmlns:a16="http://schemas.microsoft.com/office/drawing/2014/main" id="{0BF32BFE-8EC7-4759-930C-FE6D33135516}"/>
            </a:ext>
          </a:extLst>
        </xdr:cNvPr>
        <xdr:cNvSpPr txBox="1"/>
      </xdr:nvSpPr>
      <xdr:spPr>
        <a:xfrm>
          <a:off x="203199" y="641351"/>
          <a:ext cx="12865101" cy="958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a:solidFill>
                <a:schemeClr val="dk1"/>
              </a:solidFill>
              <a:effectLst/>
              <a:latin typeface="+mn-lt"/>
              <a:ea typeface="+mn-ea"/>
              <a:cs typeface="+mn-cs"/>
            </a:rPr>
            <a:t>Earnings from continuing</a:t>
          </a:r>
          <a:r>
            <a:rPr lang="en-US" sz="1100" b="0" i="0" baseline="0">
              <a:solidFill>
                <a:schemeClr val="dk1"/>
              </a:solidFill>
              <a:effectLst/>
              <a:latin typeface="+mn-lt"/>
              <a:ea typeface="+mn-ea"/>
              <a:cs typeface="+mn-cs"/>
            </a:rPr>
            <a:t> operations</a:t>
          </a:r>
          <a:r>
            <a:rPr lang="en-US" sz="1100" b="0" i="0">
              <a:solidFill>
                <a:schemeClr val="dk1"/>
              </a:solidFill>
              <a:effectLst/>
              <a:latin typeface="+mn-lt"/>
              <a:ea typeface="+mn-ea"/>
              <a:cs typeface="+mn-cs"/>
            </a:rPr>
            <a:t> before interest; income taxes; depreciation, depletion and amortization expense; earnings/loss from nonconsolidated equity affiliates;</a:t>
          </a:r>
          <a:r>
            <a:rPr lang="en-US" sz="1100" b="0" i="0" baseline="0">
              <a:solidFill>
                <a:schemeClr val="dk1"/>
              </a:solidFill>
              <a:effectLst/>
              <a:latin typeface="+mn-lt"/>
              <a:ea typeface="+mn-ea"/>
              <a:cs typeface="+mn-cs"/>
            </a:rPr>
            <a:t> and acquisition, divestiture and integration expenses, or </a:t>
          </a:r>
          <a:r>
            <a:rPr lang="en-US" sz="1100" b="0" i="0">
              <a:solidFill>
                <a:schemeClr val="dk1"/>
              </a:solidFill>
              <a:effectLst/>
              <a:latin typeface="+mn-lt"/>
              <a:ea typeface="+mn-ea"/>
              <a:cs typeface="+mn-cs"/>
            </a:rPr>
            <a:t>Adjusted EBITDA, is an</a:t>
          </a:r>
          <a:r>
            <a:rPr lang="en-US" sz="1100" b="0" i="0" baseline="0">
              <a:solidFill>
                <a:schemeClr val="dk1"/>
              </a:solidFill>
              <a:effectLst/>
              <a:latin typeface="+mn-lt"/>
              <a:ea typeface="+mn-ea"/>
              <a:cs typeface="+mn-cs"/>
            </a:rPr>
            <a:t> indicator used by the Company and investors to evaluate the Company's operating performance from period to period</a:t>
          </a:r>
          <a:r>
            <a:rPr lang="en-US" sz="1100" b="0" i="0">
              <a:solidFill>
                <a:schemeClr val="dk1"/>
              </a:solidFill>
              <a:effectLst/>
              <a:latin typeface="+mn-lt"/>
              <a:ea typeface="+mn-ea"/>
              <a:cs typeface="+mn-cs"/>
            </a:rPr>
            <a:t>.  Adjusted EBITDA is not defined by generally accepted accounting principles and, as such, should not be construed as an alternative to </a:t>
          </a:r>
          <a:r>
            <a:rPr lang="en-US">
              <a:effectLst/>
            </a:rPr>
            <a:t>net earnings attributable to Martin Marietta, earnings from operations or operating cash flow</a:t>
          </a:r>
          <a:r>
            <a:rPr lang="en-US" sz="1100" b="0" i="0">
              <a:solidFill>
                <a:schemeClr val="dk1"/>
              </a:solidFill>
              <a:effectLst/>
              <a:latin typeface="+mn-lt"/>
              <a:ea typeface="+mn-ea"/>
              <a:cs typeface="+mn-cs"/>
            </a:rPr>
            <a:t>.  Because Adjusted EBITDA excludes</a:t>
          </a:r>
          <a:r>
            <a:rPr lang="en-US" sz="1100" b="0" i="0" baseline="0">
              <a:solidFill>
                <a:schemeClr val="dk1"/>
              </a:solidFill>
              <a:effectLst/>
              <a:latin typeface="+mn-lt"/>
              <a:ea typeface="+mn-ea"/>
              <a:cs typeface="+mn-cs"/>
            </a:rPr>
            <a:t> some, but not all, items that affect net earnings and may vary among companies, Adjusted EBITDA as presented by Martin Marietta may not be comparable with similarly titled measures of other companies.  </a:t>
          </a:r>
          <a:r>
            <a:rPr lang="en-US" sz="1100" b="0" i="0">
              <a:solidFill>
                <a:schemeClr val="dk1"/>
              </a:solidFill>
              <a:effectLst/>
              <a:latin typeface="+mn-lt"/>
              <a:ea typeface="+mn-ea"/>
              <a:cs typeface="+mn-cs"/>
            </a:rPr>
            <a:t>Consolidated Adjusted EBITDA is calculated as follows:</a:t>
          </a:r>
          <a:r>
            <a:rPr lang="en-US" sz="1100">
              <a:solidFill>
                <a:schemeClr val="dk1"/>
              </a:solidFill>
              <a:effectLst/>
              <a:latin typeface="+mn-lt"/>
              <a:ea typeface="+mn-ea"/>
              <a:cs typeface="+mn-cs"/>
            </a:rPr>
            <a:t> </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3</xdr:row>
      <xdr:rowOff>57150</xdr:rowOff>
    </xdr:from>
    <xdr:to>
      <xdr:col>11</xdr:col>
      <xdr:colOff>0</xdr:colOff>
      <xdr:row>8</xdr:row>
      <xdr:rowOff>123825</xdr:rowOff>
    </xdr:to>
    <xdr:sp macro="" textlink="">
      <xdr:nvSpPr>
        <xdr:cNvPr id="3" name="TextBox 2">
          <a:extLst>
            <a:ext uri="{FF2B5EF4-FFF2-40B4-BE49-F238E27FC236}">
              <a16:creationId xmlns:a16="http://schemas.microsoft.com/office/drawing/2014/main" id="{F1376206-331B-4CC0-8B98-7F8D6A5B4206}"/>
            </a:ext>
          </a:extLst>
        </xdr:cNvPr>
        <xdr:cNvSpPr txBox="1"/>
      </xdr:nvSpPr>
      <xdr:spPr>
        <a:xfrm>
          <a:off x="152400" y="628650"/>
          <a:ext cx="1163955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a:solidFill>
                <a:schemeClr val="dk1"/>
              </a:solidFill>
              <a:effectLst/>
              <a:latin typeface="+mn-lt"/>
              <a:ea typeface="+mn-ea"/>
              <a:cs typeface="+mn-cs"/>
            </a:rPr>
            <a:t>Earnings </a:t>
          </a:r>
          <a:r>
            <a:rPr lang="en-US" sz="1100" b="0" i="0">
              <a:solidFill>
                <a:srgbClr val="000000"/>
              </a:solidFill>
              <a:effectLst/>
              <a:latin typeface="+mn-lt"/>
              <a:ea typeface="+mn-ea"/>
              <a:cs typeface="+mn-cs"/>
            </a:rPr>
            <a:t>from continuing operations before interest; income taxes; depreciation, depletion and amortization</a:t>
          </a:r>
          <a:r>
            <a:rPr lang="en-US" sz="1100" b="0" i="0" baseline="0">
              <a:solidFill>
                <a:srgbClr val="000000"/>
              </a:solidFill>
              <a:effectLst/>
              <a:latin typeface="+mn-lt"/>
              <a:ea typeface="+mn-ea"/>
              <a:cs typeface="+mn-cs"/>
            </a:rPr>
            <a:t> expense;</a:t>
          </a:r>
          <a:r>
            <a:rPr lang="en-US" sz="1100" b="0" i="0">
              <a:solidFill>
                <a:srgbClr val="000000"/>
              </a:solidFill>
              <a:effectLst/>
              <a:latin typeface="+mn-lt"/>
              <a:ea typeface="+mn-ea"/>
              <a:cs typeface="+mn-cs"/>
            </a:rPr>
            <a:t> earnings/loss from nonconsolidated equity affiliate; acquisition, divestiture and integration expenses; and the impact of certain significant</a:t>
          </a:r>
          <a:r>
            <a:rPr lang="en-US" sz="1100" b="0" i="0" baseline="0">
              <a:solidFill>
                <a:srgbClr val="000000"/>
              </a:solidFill>
              <a:effectLst/>
              <a:latin typeface="+mn-lt"/>
              <a:ea typeface="+mn-ea"/>
              <a:cs typeface="+mn-cs"/>
            </a:rPr>
            <a:t> nonrecurring </a:t>
          </a:r>
          <a:r>
            <a:rPr lang="en-US" sz="1100" b="0" i="0">
              <a:solidFill>
                <a:srgbClr val="000000"/>
              </a:solidFill>
              <a:effectLst/>
              <a:latin typeface="+mn-lt"/>
              <a:ea typeface="+mn-ea"/>
              <a:cs typeface="+mn-cs"/>
            </a:rPr>
            <a:t>transactions, or Adjusted EBITDA, is </a:t>
          </a:r>
          <a:r>
            <a:rPr lang="en-US" sz="1100" b="0" i="0">
              <a:solidFill>
                <a:schemeClr val="dk1"/>
              </a:solidFill>
              <a:effectLst/>
              <a:latin typeface="+mn-lt"/>
              <a:ea typeface="+mn-ea"/>
              <a:cs typeface="+mn-cs"/>
            </a:rPr>
            <a:t>an</a:t>
          </a:r>
          <a:r>
            <a:rPr lang="en-US" sz="1100" b="0" i="0" baseline="0">
              <a:solidFill>
                <a:schemeClr val="dk1"/>
              </a:solidFill>
              <a:effectLst/>
              <a:latin typeface="+mn-lt"/>
              <a:ea typeface="+mn-ea"/>
              <a:cs typeface="+mn-cs"/>
            </a:rPr>
            <a:t> indicator used by the Company and investors to evaluate the Company's operating performance from period to period</a:t>
          </a:r>
          <a:r>
            <a:rPr lang="en-US" sz="1100" b="0" i="0">
              <a:solidFill>
                <a:schemeClr val="dk1"/>
              </a:solidFill>
              <a:effectLst/>
              <a:latin typeface="+mn-lt"/>
              <a:ea typeface="+mn-ea"/>
              <a:cs typeface="+mn-cs"/>
            </a:rPr>
            <a:t>.  Adjusted EBITDA is not defined by generally accepted accounting principles and, as such, should not be construed as an alternative to earnings</a:t>
          </a:r>
          <a:r>
            <a:rPr lang="en-US" sz="1100" b="0" i="0" baseline="0">
              <a:solidFill>
                <a:schemeClr val="dk1"/>
              </a:solidFill>
              <a:effectLst/>
              <a:latin typeface="+mn-lt"/>
              <a:ea typeface="+mn-ea"/>
              <a:cs typeface="+mn-cs"/>
            </a:rPr>
            <a:t> from operations, </a:t>
          </a:r>
          <a:r>
            <a:rPr lang="en-US" sz="1100" b="0" i="0">
              <a:solidFill>
                <a:schemeClr val="dk1"/>
              </a:solidFill>
              <a:effectLst/>
              <a:latin typeface="+mn-lt"/>
              <a:ea typeface="+mn-ea"/>
              <a:cs typeface="+mn-cs"/>
            </a:rPr>
            <a:t>net earnings or operating cash flow.  Because Adjusted EBITDA excludes</a:t>
          </a:r>
          <a:r>
            <a:rPr lang="en-US" sz="1100" b="0" i="0" baseline="0">
              <a:solidFill>
                <a:schemeClr val="dk1"/>
              </a:solidFill>
              <a:effectLst/>
              <a:latin typeface="+mn-lt"/>
              <a:ea typeface="+mn-ea"/>
              <a:cs typeface="+mn-cs"/>
            </a:rPr>
            <a:t> some, but not all, items that affect net earnings and may vary among companies, the Adjusted EBITDA presented by Martin Marietta may not be comparable to similarly titled measures of other companies.  </a:t>
          </a:r>
          <a:r>
            <a:rPr lang="en-US" sz="1100" b="0" i="0">
              <a:solidFill>
                <a:schemeClr val="dk1"/>
              </a:solidFill>
              <a:effectLst/>
              <a:latin typeface="+mn-lt"/>
              <a:ea typeface="+mn-ea"/>
              <a:cs typeface="+mn-cs"/>
            </a:rPr>
            <a:t>Consolidated Adjusted EBITDA is calculated as follows:</a:t>
          </a:r>
          <a:r>
            <a:rPr lang="en-US" sz="1100">
              <a:solidFill>
                <a:schemeClr val="dk1"/>
              </a:solidFill>
              <a:effectLst/>
              <a:latin typeface="+mn-lt"/>
              <a:ea typeface="+mn-ea"/>
              <a:cs typeface="+mn-cs"/>
            </a:rPr>
            <a:t> </a:t>
          </a:r>
          <a:endParaRPr lang="en-US">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1F46E-E90A-42C7-ACE4-1F871E8A21E4}">
  <sheetPr>
    <pageSetUpPr fitToPage="1"/>
  </sheetPr>
  <dimension ref="A1:M25"/>
  <sheetViews>
    <sheetView tabSelected="1" zoomScaleNormal="100" workbookViewId="0">
      <selection activeCell="A33" sqref="A33"/>
    </sheetView>
  </sheetViews>
  <sheetFormatPr defaultColWidth="9.109375" defaultRowHeight="14.4" x14ac:dyDescent="0.3"/>
  <cols>
    <col min="1" max="1" width="100.44140625" customWidth="1"/>
    <col min="2" max="2" width="19" customWidth="1"/>
    <col min="3" max="3" width="2.44140625" customWidth="1"/>
    <col min="4" max="4" width="19" customWidth="1"/>
    <col min="5" max="5" width="2.44140625" customWidth="1"/>
    <col min="6" max="6" width="19" bestFit="1" customWidth="1"/>
    <col min="7" max="7" width="2.44140625" customWidth="1"/>
    <col min="8" max="8" width="19" customWidth="1"/>
    <col min="9" max="9" width="2.44140625" customWidth="1"/>
    <col min="10" max="10" width="19" customWidth="1"/>
    <col min="11" max="12" width="2.44140625" customWidth="1"/>
    <col min="13" max="13" width="9.109375" customWidth="1"/>
  </cols>
  <sheetData>
    <row r="1" spans="1:13" x14ac:dyDescent="0.3">
      <c r="A1" s="1" t="s">
        <v>0</v>
      </c>
      <c r="B1" s="1"/>
      <c r="C1" s="1"/>
      <c r="D1" s="1"/>
      <c r="E1" s="1"/>
      <c r="F1" s="1"/>
      <c r="G1" s="1"/>
      <c r="H1" s="1"/>
      <c r="I1" s="1"/>
      <c r="J1" s="1"/>
      <c r="K1" s="1"/>
      <c r="L1" s="1"/>
      <c r="M1" s="19"/>
    </row>
    <row r="2" spans="1:13" x14ac:dyDescent="0.3">
      <c r="A2" s="1" t="s">
        <v>2</v>
      </c>
      <c r="B2" s="1"/>
      <c r="C2" s="1"/>
      <c r="D2" s="1"/>
      <c r="E2" s="1"/>
      <c r="F2" s="1"/>
      <c r="G2" s="1"/>
      <c r="H2" s="1"/>
      <c r="I2" s="1"/>
      <c r="J2" s="1"/>
      <c r="K2" s="1"/>
      <c r="L2" s="1"/>
    </row>
    <row r="3" spans="1:13" x14ac:dyDescent="0.3">
      <c r="A3" s="2" t="s">
        <v>6</v>
      </c>
    </row>
    <row r="4" spans="1:13" x14ac:dyDescent="0.3">
      <c r="A4" s="2"/>
    </row>
    <row r="5" spans="1:13" x14ac:dyDescent="0.3">
      <c r="A5" s="2"/>
    </row>
    <row r="6" spans="1:13" x14ac:dyDescent="0.3">
      <c r="A6" s="2"/>
    </row>
    <row r="7" spans="1:13" x14ac:dyDescent="0.3">
      <c r="A7" s="2"/>
    </row>
    <row r="8" spans="1:13" x14ac:dyDescent="0.3">
      <c r="A8" s="2"/>
    </row>
    <row r="9" spans="1:13" x14ac:dyDescent="0.3">
      <c r="A9" s="2"/>
    </row>
    <row r="10" spans="1:13" x14ac:dyDescent="0.3">
      <c r="A10" s="2"/>
    </row>
    <row r="11" spans="1:13" x14ac:dyDescent="0.3">
      <c r="A11" s="2"/>
    </row>
    <row r="12" spans="1:13" x14ac:dyDescent="0.3">
      <c r="A12" s="2"/>
    </row>
    <row r="13" spans="1:13" x14ac:dyDescent="0.3">
      <c r="B13" s="27" t="s">
        <v>4</v>
      </c>
      <c r="C13" s="27"/>
      <c r="D13" s="27"/>
      <c r="E13" s="27"/>
      <c r="F13" s="27"/>
      <c r="G13" s="27"/>
      <c r="H13" s="27"/>
      <c r="I13" s="3"/>
      <c r="J13" s="3" t="s">
        <v>5</v>
      </c>
      <c r="K13" s="4"/>
    </row>
    <row r="14" spans="1:13" s="5" customFormat="1" x14ac:dyDescent="0.3">
      <c r="B14" s="6" t="s">
        <v>22</v>
      </c>
      <c r="D14" s="6" t="s">
        <v>23</v>
      </c>
      <c r="F14" s="6" t="s">
        <v>24</v>
      </c>
      <c r="H14" s="6" t="s">
        <v>25</v>
      </c>
      <c r="I14" s="7"/>
      <c r="J14" s="6" t="s">
        <v>25</v>
      </c>
      <c r="L14" s="7"/>
    </row>
    <row r="15" spans="1:13" x14ac:dyDescent="0.3">
      <c r="L15" s="8"/>
    </row>
    <row r="16" spans="1:13" x14ac:dyDescent="0.3">
      <c r="A16" s="9" t="s">
        <v>11</v>
      </c>
      <c r="B16" s="21">
        <v>1045</v>
      </c>
      <c r="C16" s="9"/>
      <c r="D16" s="10">
        <v>0</v>
      </c>
      <c r="E16" s="9"/>
      <c r="F16" s="10">
        <v>0</v>
      </c>
      <c r="G16" s="9"/>
      <c r="H16" s="18">
        <v>0</v>
      </c>
      <c r="I16" s="11"/>
      <c r="J16" s="23">
        <f>B16+D16+F16+H16</f>
        <v>1045</v>
      </c>
      <c r="K16" s="9"/>
      <c r="L16" s="12"/>
      <c r="M16" s="20"/>
    </row>
    <row r="17" spans="1:13" x14ac:dyDescent="0.3">
      <c r="A17" s="9" t="s">
        <v>27</v>
      </c>
      <c r="B17" s="9"/>
      <c r="C17" s="9"/>
      <c r="D17" s="9"/>
      <c r="E17" s="9"/>
      <c r="F17" s="9"/>
      <c r="G17" s="9"/>
      <c r="H17" s="9"/>
      <c r="I17" s="9"/>
      <c r="J17" s="18"/>
      <c r="K17" s="9"/>
      <c r="L17" s="1"/>
      <c r="M17" s="20"/>
    </row>
    <row r="18" spans="1:13" x14ac:dyDescent="0.3">
      <c r="A18" s="9" t="s">
        <v>9</v>
      </c>
      <c r="B18" s="22">
        <v>14</v>
      </c>
      <c r="C18" s="14"/>
      <c r="D18" s="13">
        <v>0</v>
      </c>
      <c r="E18" s="14"/>
      <c r="F18" s="13">
        <v>0</v>
      </c>
      <c r="G18" s="14"/>
      <c r="H18" s="13">
        <v>0</v>
      </c>
      <c r="I18" s="13"/>
      <c r="J18" s="22">
        <f t="shared" ref="J18:J23" si="0">+B18+D18+F18+H18</f>
        <v>14</v>
      </c>
      <c r="K18" s="9"/>
      <c r="L18" s="1"/>
      <c r="M18" s="20"/>
    </row>
    <row r="19" spans="1:13" x14ac:dyDescent="0.3">
      <c r="A19" s="9" t="s">
        <v>12</v>
      </c>
      <c r="B19" s="22">
        <v>368</v>
      </c>
      <c r="C19" s="14"/>
      <c r="D19" s="13">
        <v>0</v>
      </c>
      <c r="E19" s="14"/>
      <c r="F19" s="13">
        <v>0</v>
      </c>
      <c r="G19" s="14"/>
      <c r="H19" s="13">
        <v>0</v>
      </c>
      <c r="I19" s="13"/>
      <c r="J19" s="22">
        <f t="shared" si="0"/>
        <v>368</v>
      </c>
      <c r="K19" s="9"/>
      <c r="M19" s="20"/>
    </row>
    <row r="20" spans="1:13" x14ac:dyDescent="0.3">
      <c r="A20" s="9" t="s">
        <v>10</v>
      </c>
      <c r="B20" s="22">
        <v>128</v>
      </c>
      <c r="C20" s="15"/>
      <c r="D20" s="13">
        <v>0</v>
      </c>
      <c r="E20" s="15"/>
      <c r="F20" s="13">
        <v>0</v>
      </c>
      <c r="G20" s="15"/>
      <c r="H20" s="13">
        <v>0</v>
      </c>
      <c r="I20" s="13"/>
      <c r="J20" s="22">
        <f t="shared" si="0"/>
        <v>128</v>
      </c>
      <c r="K20" s="9"/>
      <c r="L20" s="2"/>
      <c r="M20" s="20"/>
    </row>
    <row r="21" spans="1:13" x14ac:dyDescent="0.3">
      <c r="A21" s="9" t="s">
        <v>19</v>
      </c>
      <c r="B21" s="22">
        <v>18</v>
      </c>
      <c r="C21" s="15"/>
      <c r="D21" s="13">
        <v>0</v>
      </c>
      <c r="E21" s="15"/>
      <c r="F21" s="13">
        <v>0</v>
      </c>
      <c r="G21" s="15"/>
      <c r="H21" s="13">
        <v>0</v>
      </c>
      <c r="I21" s="13"/>
      <c r="J21" s="22">
        <f t="shared" si="0"/>
        <v>18</v>
      </c>
      <c r="K21" s="9"/>
      <c r="L21" s="2"/>
      <c r="M21" s="20"/>
    </row>
    <row r="22" spans="1:13" x14ac:dyDescent="0.3">
      <c r="A22" s="9" t="s">
        <v>14</v>
      </c>
      <c r="B22" s="22">
        <v>-1331</v>
      </c>
      <c r="C22" s="15"/>
      <c r="D22" s="13">
        <v>0</v>
      </c>
      <c r="E22" s="15"/>
      <c r="F22" s="13">
        <v>0</v>
      </c>
      <c r="G22" s="15"/>
      <c r="H22" s="13">
        <v>0</v>
      </c>
      <c r="I22" s="13"/>
      <c r="J22" s="22">
        <f t="shared" si="0"/>
        <v>-1331</v>
      </c>
      <c r="K22" s="9"/>
      <c r="L22" s="2"/>
      <c r="M22" s="20"/>
    </row>
    <row r="23" spans="1:13" x14ac:dyDescent="0.3">
      <c r="A23" s="9" t="s">
        <v>26</v>
      </c>
      <c r="B23" s="22">
        <v>49</v>
      </c>
      <c r="C23" s="15"/>
      <c r="D23" s="13">
        <v>0</v>
      </c>
      <c r="E23" s="15"/>
      <c r="F23" s="13">
        <v>0</v>
      </c>
      <c r="G23" s="15"/>
      <c r="H23" s="13">
        <v>0</v>
      </c>
      <c r="I23" s="13"/>
      <c r="J23" s="22">
        <f t="shared" si="0"/>
        <v>49</v>
      </c>
      <c r="K23" s="9"/>
      <c r="L23" s="2"/>
      <c r="M23" s="20"/>
    </row>
    <row r="24" spans="1:13" s="9" customFormat="1" ht="15" thickBot="1" x14ac:dyDescent="0.35">
      <c r="A24" s="9" t="s">
        <v>1</v>
      </c>
      <c r="B24" s="24">
        <f>SUM(B16:B23)</f>
        <v>291</v>
      </c>
      <c r="D24" s="24">
        <f>SUM(D16:D23)</f>
        <v>0</v>
      </c>
      <c r="F24" s="24">
        <f>SUM(F16:F23)</f>
        <v>0</v>
      </c>
      <c r="H24" s="24">
        <f>SUM(H16:H23)</f>
        <v>0</v>
      </c>
      <c r="I24" s="16"/>
      <c r="J24" s="24">
        <f>SUM(J16:J23)</f>
        <v>291</v>
      </c>
      <c r="L24" s="7"/>
    </row>
    <row r="25" spans="1:13" ht="15" thickTop="1" x14ac:dyDescent="0.3"/>
  </sheetData>
  <mergeCells count="1">
    <mergeCell ref="B13:H13"/>
  </mergeCells>
  <pageMargins left="0.7" right="0.7" top="0.75" bottom="0.75" header="0.3" footer="0.3"/>
  <pageSetup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A64F-9217-4625-AC9C-C0A42FE3189B}">
  <sheetPr>
    <pageSetUpPr fitToPage="1"/>
  </sheetPr>
  <dimension ref="A1:L21"/>
  <sheetViews>
    <sheetView zoomScaleNormal="100" workbookViewId="0">
      <selection activeCell="A42" sqref="A42"/>
    </sheetView>
  </sheetViews>
  <sheetFormatPr defaultColWidth="9.109375" defaultRowHeight="14.4" x14ac:dyDescent="0.3"/>
  <cols>
    <col min="1" max="1" width="100.44140625" customWidth="1"/>
    <col min="2" max="2" width="19" customWidth="1"/>
    <col min="3" max="3" width="2.44140625" customWidth="1"/>
    <col min="4" max="4" width="19" customWidth="1"/>
    <col min="5" max="5" width="2.44140625" customWidth="1"/>
    <col min="6" max="6" width="19" bestFit="1" customWidth="1"/>
    <col min="7" max="7" width="2.44140625" customWidth="1"/>
    <col min="8" max="8" width="19" customWidth="1"/>
    <col min="9" max="9" width="2.44140625" customWidth="1"/>
    <col min="10" max="10" width="19" customWidth="1"/>
    <col min="11" max="12" width="2.44140625" customWidth="1"/>
  </cols>
  <sheetData>
    <row r="1" spans="1:12" x14ac:dyDescent="0.3">
      <c r="A1" s="1" t="s">
        <v>0</v>
      </c>
      <c r="B1" s="1"/>
      <c r="C1" s="1"/>
      <c r="D1" s="1"/>
      <c r="E1" s="1"/>
      <c r="F1" s="1"/>
      <c r="G1" s="1"/>
      <c r="H1" s="1"/>
      <c r="I1" s="1"/>
      <c r="J1" s="1"/>
      <c r="K1" s="1"/>
      <c r="L1" s="1"/>
    </row>
    <row r="2" spans="1:12" x14ac:dyDescent="0.3">
      <c r="A2" s="1" t="s">
        <v>2</v>
      </c>
      <c r="B2" s="1"/>
      <c r="C2" s="1"/>
      <c r="D2" s="1"/>
      <c r="E2" s="1"/>
      <c r="F2" s="1"/>
      <c r="G2" s="1"/>
      <c r="H2" s="1"/>
      <c r="I2" s="1"/>
      <c r="J2" s="1"/>
      <c r="K2" s="1"/>
      <c r="L2" s="1"/>
    </row>
    <row r="3" spans="1:12" x14ac:dyDescent="0.3">
      <c r="A3" s="2" t="s">
        <v>6</v>
      </c>
    </row>
    <row r="4" spans="1:12" x14ac:dyDescent="0.3">
      <c r="A4" s="2"/>
    </row>
    <row r="5" spans="1:12" x14ac:dyDescent="0.3">
      <c r="A5" s="2"/>
    </row>
    <row r="6" spans="1:12" x14ac:dyDescent="0.3">
      <c r="A6" s="2"/>
    </row>
    <row r="7" spans="1:12" x14ac:dyDescent="0.3">
      <c r="A7" s="2"/>
    </row>
    <row r="8" spans="1:12" x14ac:dyDescent="0.3">
      <c r="A8" s="2"/>
    </row>
    <row r="9" spans="1:12" x14ac:dyDescent="0.3">
      <c r="A9" s="2"/>
    </row>
    <row r="10" spans="1:12" x14ac:dyDescent="0.3">
      <c r="B10" s="2"/>
      <c r="C10" s="2"/>
      <c r="D10" s="2"/>
      <c r="E10" s="2"/>
      <c r="F10" s="2"/>
      <c r="G10" s="2"/>
      <c r="H10" s="2"/>
      <c r="I10" s="2"/>
      <c r="J10" s="2"/>
      <c r="K10" s="2"/>
      <c r="L10" s="2"/>
    </row>
    <row r="11" spans="1:12" x14ac:dyDescent="0.3">
      <c r="B11" s="27" t="s">
        <v>4</v>
      </c>
      <c r="C11" s="27"/>
      <c r="D11" s="27"/>
      <c r="E11" s="27"/>
      <c r="F11" s="27"/>
      <c r="G11" s="27"/>
      <c r="H11" s="27"/>
      <c r="I11" s="3"/>
      <c r="J11" s="3" t="s">
        <v>5</v>
      </c>
      <c r="K11" s="4"/>
    </row>
    <row r="12" spans="1:12" s="5" customFormat="1" x14ac:dyDescent="0.3">
      <c r="B12" s="6" t="s">
        <v>16</v>
      </c>
      <c r="D12" s="6" t="s">
        <v>17</v>
      </c>
      <c r="F12" s="6" t="s">
        <v>18</v>
      </c>
      <c r="H12" s="6" t="s">
        <v>15</v>
      </c>
      <c r="I12" s="7"/>
      <c r="J12" s="6" t="s">
        <v>15</v>
      </c>
      <c r="L12" s="7"/>
    </row>
    <row r="13" spans="1:12" x14ac:dyDescent="0.3">
      <c r="L13" s="8"/>
    </row>
    <row r="14" spans="1:12" x14ac:dyDescent="0.3">
      <c r="A14" s="9" t="s">
        <v>11</v>
      </c>
      <c r="B14" s="21">
        <f>134.3-0.1</f>
        <v>134.20000000000002</v>
      </c>
      <c r="C14" s="9"/>
      <c r="D14" s="21">
        <v>347.6</v>
      </c>
      <c r="E14" s="9"/>
      <c r="F14" s="21">
        <v>430.3</v>
      </c>
      <c r="G14" s="9"/>
      <c r="H14" s="23">
        <v>287.7</v>
      </c>
      <c r="I14" s="11"/>
      <c r="J14" s="23">
        <f>B14+D14+F14+H14</f>
        <v>1199.8000000000002</v>
      </c>
      <c r="K14" s="9"/>
      <c r="L14" s="12"/>
    </row>
    <row r="15" spans="1:12" x14ac:dyDescent="0.3">
      <c r="A15" s="9" t="s">
        <v>20</v>
      </c>
      <c r="B15" s="9"/>
      <c r="C15" s="9"/>
      <c r="D15" s="9"/>
      <c r="E15" s="9"/>
      <c r="F15" s="9"/>
      <c r="G15" s="9"/>
      <c r="H15" s="9"/>
      <c r="I15" s="9"/>
      <c r="J15" s="18"/>
      <c r="K15" s="9"/>
      <c r="L15" s="1"/>
    </row>
    <row r="16" spans="1:12" x14ac:dyDescent="0.3">
      <c r="A16" s="9" t="s">
        <v>9</v>
      </c>
      <c r="B16" s="22">
        <f>31.6</f>
        <v>31.6</v>
      </c>
      <c r="C16" s="14"/>
      <c r="D16" s="22">
        <f>29.6-0.2</f>
        <v>29.400000000000002</v>
      </c>
      <c r="E16" s="25"/>
      <c r="F16" s="22">
        <v>31.9</v>
      </c>
      <c r="G16" s="25"/>
      <c r="H16" s="22">
        <f>25.7</f>
        <v>25.7</v>
      </c>
      <c r="I16" s="13"/>
      <c r="J16" s="22">
        <f>+B16+D16+F16+H16</f>
        <v>118.60000000000001</v>
      </c>
      <c r="K16" s="9"/>
      <c r="L16" s="1"/>
    </row>
    <row r="17" spans="1:12" x14ac:dyDescent="0.3">
      <c r="A17" s="9" t="s">
        <v>12</v>
      </c>
      <c r="B17" s="22">
        <f>35.5-0.1</f>
        <v>35.4</v>
      </c>
      <c r="C17" s="14"/>
      <c r="D17" s="22">
        <v>91.9</v>
      </c>
      <c r="E17" s="25"/>
      <c r="F17" s="22">
        <v>109.9</v>
      </c>
      <c r="G17" s="25"/>
      <c r="H17" s="22">
        <v>55</v>
      </c>
      <c r="I17" s="13"/>
      <c r="J17" s="22">
        <f>+B17+D17+F17+H17</f>
        <v>292.20000000000005</v>
      </c>
      <c r="K17" s="9"/>
    </row>
    <row r="18" spans="1:12" x14ac:dyDescent="0.3">
      <c r="A18" s="9" t="s">
        <v>10</v>
      </c>
      <c r="B18" s="22">
        <f>121.7+0.1</f>
        <v>121.8</v>
      </c>
      <c r="C18" s="15"/>
      <c r="D18" s="22">
        <v>126.6</v>
      </c>
      <c r="E18" s="26"/>
      <c r="F18" s="22">
        <v>129.80000000000001</v>
      </c>
      <c r="G18" s="26"/>
      <c r="H18" s="22">
        <f>126.6-0.2</f>
        <v>126.39999999999999</v>
      </c>
      <c r="I18" s="13"/>
      <c r="J18" s="22">
        <f>+B18+D18+F18+H18</f>
        <v>504.59999999999997</v>
      </c>
      <c r="K18" s="9"/>
      <c r="L18" s="2"/>
    </row>
    <row r="19" spans="1:12" x14ac:dyDescent="0.3">
      <c r="A19" s="9" t="s">
        <v>19</v>
      </c>
      <c r="B19" s="22">
        <f>0.8+0.1</f>
        <v>0.9</v>
      </c>
      <c r="C19" s="15"/>
      <c r="D19" s="22">
        <f>0.4-0.4</f>
        <v>0</v>
      </c>
      <c r="E19" s="15"/>
      <c r="F19" s="22">
        <v>3.3</v>
      </c>
      <c r="G19" s="15"/>
      <c r="H19" s="22">
        <f>7.6+0.1</f>
        <v>7.6999999999999993</v>
      </c>
      <c r="I19" s="13"/>
      <c r="J19" s="22">
        <f>+B19+D19+F19+H19+0.4</f>
        <v>12.299999999999999</v>
      </c>
      <c r="K19" s="9"/>
      <c r="L19" s="2"/>
    </row>
    <row r="20" spans="1:12" s="9" customFormat="1" ht="15" thickBot="1" x14ac:dyDescent="0.35">
      <c r="A20" s="9" t="s">
        <v>1</v>
      </c>
      <c r="B20" s="24">
        <f>SUM(B14:B19)</f>
        <v>323.89999999999998</v>
      </c>
      <c r="D20" s="24">
        <f>SUM(D14:D19)</f>
        <v>595.5</v>
      </c>
      <c r="F20" s="24">
        <f>SUM(F14:F19)</f>
        <v>705.2</v>
      </c>
      <c r="H20" s="24">
        <f>SUM(H14:H19)</f>
        <v>502.49999999999994</v>
      </c>
      <c r="I20" s="16"/>
      <c r="J20" s="24">
        <f>SUM(J14:J19)</f>
        <v>2127.5000000000005</v>
      </c>
      <c r="L20" s="7"/>
    </row>
    <row r="21" spans="1:12" ht="15" thickTop="1" x14ac:dyDescent="0.3"/>
  </sheetData>
  <mergeCells count="1">
    <mergeCell ref="B11:H11"/>
  </mergeCells>
  <pageMargins left="0.7" right="0.7" top="0.75" bottom="0.75" header="0.3" footer="0.3"/>
  <pageSetup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3"/>
  <sheetViews>
    <sheetView workbookViewId="0">
      <selection activeCell="A29" sqref="A29"/>
    </sheetView>
  </sheetViews>
  <sheetFormatPr defaultColWidth="9.109375" defaultRowHeight="14.4" x14ac:dyDescent="0.3"/>
  <cols>
    <col min="1" max="1" width="104" customWidth="1"/>
    <col min="2" max="2" width="12.33203125" customWidth="1"/>
    <col min="3" max="3" width="2.109375" customWidth="1"/>
    <col min="4" max="4" width="12.109375" customWidth="1"/>
    <col min="5" max="5" width="2.109375" customWidth="1"/>
    <col min="6" max="6" width="11.5546875" customWidth="1"/>
    <col min="7" max="7" width="2.109375" customWidth="1"/>
    <col min="8" max="8" width="11.6640625" customWidth="1"/>
    <col min="9" max="9" width="2.109375" customWidth="1"/>
    <col min="10" max="10" width="12.33203125" customWidth="1"/>
    <col min="11" max="12" width="2.5546875" customWidth="1"/>
  </cols>
  <sheetData>
    <row r="1" spans="1:12" x14ac:dyDescent="0.3">
      <c r="A1" s="1" t="s">
        <v>0</v>
      </c>
      <c r="B1" s="1"/>
      <c r="C1" s="1"/>
      <c r="D1" s="1"/>
      <c r="E1" s="1"/>
      <c r="F1" s="1"/>
      <c r="G1" s="1"/>
      <c r="H1" s="1"/>
      <c r="I1" s="1"/>
      <c r="J1" s="1"/>
      <c r="K1" s="1"/>
      <c r="L1" s="1"/>
    </row>
    <row r="2" spans="1:12" x14ac:dyDescent="0.3">
      <c r="A2" s="1" t="s">
        <v>2</v>
      </c>
      <c r="B2" s="1"/>
      <c r="C2" s="1"/>
      <c r="D2" s="1"/>
      <c r="E2" s="1"/>
      <c r="F2" s="1"/>
      <c r="G2" s="1"/>
      <c r="H2" s="1"/>
      <c r="I2" s="1"/>
      <c r="J2" s="1"/>
      <c r="K2" s="1"/>
      <c r="L2" s="1"/>
    </row>
    <row r="3" spans="1:12" x14ac:dyDescent="0.3">
      <c r="A3" s="2" t="s">
        <v>6</v>
      </c>
      <c r="B3" s="2"/>
      <c r="C3" s="2"/>
    </row>
    <row r="4" spans="1:12" x14ac:dyDescent="0.3">
      <c r="A4" s="2"/>
      <c r="B4" s="2"/>
      <c r="C4" s="2"/>
    </row>
    <row r="5" spans="1:12" x14ac:dyDescent="0.3">
      <c r="A5" s="2"/>
      <c r="B5" s="2"/>
      <c r="C5" s="2"/>
    </row>
    <row r="6" spans="1:12" x14ac:dyDescent="0.3">
      <c r="A6" s="2"/>
      <c r="B6" s="2"/>
      <c r="C6" s="2"/>
    </row>
    <row r="7" spans="1:12" x14ac:dyDescent="0.3">
      <c r="A7" s="2"/>
      <c r="B7" s="2"/>
      <c r="C7" s="2"/>
    </row>
    <row r="8" spans="1:12" x14ac:dyDescent="0.3">
      <c r="A8" s="2"/>
      <c r="B8" s="2"/>
      <c r="C8" s="2"/>
    </row>
    <row r="9" spans="1:12" x14ac:dyDescent="0.3">
      <c r="A9" s="2"/>
      <c r="B9" s="2"/>
      <c r="C9" s="2"/>
    </row>
    <row r="10" spans="1:12" x14ac:dyDescent="0.3">
      <c r="A10" s="2"/>
      <c r="B10" s="2"/>
      <c r="C10" s="2"/>
    </row>
    <row r="11" spans="1:12" ht="15" customHeight="1" x14ac:dyDescent="0.3">
      <c r="B11" s="28" t="s">
        <v>3</v>
      </c>
      <c r="C11" s="28"/>
      <c r="D11" s="28"/>
      <c r="E11" s="28"/>
      <c r="F11" s="28"/>
      <c r="G11" s="28"/>
      <c r="H11" s="28"/>
      <c r="I11" s="28"/>
      <c r="J11" s="28"/>
      <c r="K11" s="30"/>
    </row>
    <row r="12" spans="1:12" s="5" customFormat="1" x14ac:dyDescent="0.3">
      <c r="B12" s="17">
        <v>2023</v>
      </c>
      <c r="D12" s="17">
        <v>2022</v>
      </c>
      <c r="F12" s="17">
        <v>2021</v>
      </c>
      <c r="H12" s="17">
        <v>2020</v>
      </c>
      <c r="J12" s="17">
        <v>2019</v>
      </c>
      <c r="L12" s="7"/>
    </row>
    <row r="13" spans="1:12" x14ac:dyDescent="0.3">
      <c r="L13" s="8"/>
    </row>
    <row r="14" spans="1:12" x14ac:dyDescent="0.3">
      <c r="A14" s="9" t="s">
        <v>8</v>
      </c>
      <c r="B14" s="21">
        <f>'Quarterly Adj EBITDA 2023'!J14</f>
        <v>1199.8000000000002</v>
      </c>
      <c r="C14" s="9"/>
      <c r="D14" s="21">
        <v>856.3</v>
      </c>
      <c r="F14" s="21">
        <v>702</v>
      </c>
      <c r="H14" s="21">
        <v>721</v>
      </c>
      <c r="I14" s="9"/>
      <c r="J14" s="23">
        <v>611.9</v>
      </c>
      <c r="K14" s="9"/>
      <c r="L14" s="12"/>
    </row>
    <row r="15" spans="1:12" x14ac:dyDescent="0.3">
      <c r="A15" s="9" t="s">
        <v>13</v>
      </c>
      <c r="B15" s="9"/>
      <c r="C15" s="9"/>
      <c r="D15" s="9"/>
      <c r="I15" s="9"/>
      <c r="J15" s="9"/>
      <c r="K15" s="9"/>
      <c r="L15" s="1"/>
    </row>
    <row r="16" spans="1:12" x14ac:dyDescent="0.3">
      <c r="A16" s="9" t="s">
        <v>9</v>
      </c>
      <c r="B16" s="22">
        <f>'Quarterly Adj EBITDA 2023'!J16</f>
        <v>118.60000000000001</v>
      </c>
      <c r="C16" s="22"/>
      <c r="D16" s="22">
        <v>155.4</v>
      </c>
      <c r="F16" s="22">
        <v>142.4</v>
      </c>
      <c r="H16" s="22">
        <v>117.6</v>
      </c>
      <c r="I16" s="9"/>
      <c r="J16" s="22">
        <v>128.9</v>
      </c>
      <c r="K16" s="9"/>
      <c r="L16" s="1"/>
    </row>
    <row r="17" spans="1:12" x14ac:dyDescent="0.3">
      <c r="A17" s="9" t="s">
        <v>12</v>
      </c>
      <c r="B17" s="22">
        <f>'Quarterly Adj EBITDA 2023'!J17</f>
        <v>292.20000000000005</v>
      </c>
      <c r="C17" s="22"/>
      <c r="D17" s="22">
        <v>234.8</v>
      </c>
      <c r="F17" s="22">
        <v>153.1</v>
      </c>
      <c r="H17" s="22">
        <v>168.2</v>
      </c>
      <c r="I17" s="9"/>
      <c r="J17" s="22">
        <v>136.30000000000001</v>
      </c>
      <c r="K17" s="9"/>
    </row>
    <row r="18" spans="1:12" x14ac:dyDescent="0.3">
      <c r="A18" s="9" t="s">
        <v>10</v>
      </c>
      <c r="B18" s="22">
        <f>'Quarterly Adj EBITDA 2023'!J18</f>
        <v>504.59999999999997</v>
      </c>
      <c r="C18" s="22"/>
      <c r="D18" s="22">
        <v>496.6</v>
      </c>
      <c r="F18" s="22">
        <v>442.5</v>
      </c>
      <c r="H18" s="22">
        <v>386</v>
      </c>
      <c r="I18" s="9"/>
      <c r="J18" s="22">
        <f>377.4-0.1</f>
        <v>377.29999999999995</v>
      </c>
      <c r="K18" s="9"/>
      <c r="L18" s="2"/>
    </row>
    <row r="19" spans="1:12" x14ac:dyDescent="0.3">
      <c r="A19" s="9" t="s">
        <v>21</v>
      </c>
      <c r="B19" s="22">
        <f>'Quarterly Adj EBITDA 2023'!J19</f>
        <v>12.299999999999999</v>
      </c>
      <c r="C19" s="22"/>
      <c r="D19" s="22">
        <v>9.1</v>
      </c>
      <c r="F19" s="22">
        <v>57.9</v>
      </c>
      <c r="H19" s="29">
        <v>0</v>
      </c>
      <c r="I19" s="1"/>
      <c r="J19" s="13">
        <v>0</v>
      </c>
      <c r="K19" s="1"/>
    </row>
    <row r="20" spans="1:12" x14ac:dyDescent="0.3">
      <c r="A20" s="9" t="s">
        <v>7</v>
      </c>
      <c r="B20" s="13">
        <v>0</v>
      </c>
      <c r="C20" s="9"/>
      <c r="D20" s="22">
        <v>0</v>
      </c>
      <c r="F20" s="22">
        <v>30.6</v>
      </c>
      <c r="H20" s="29">
        <v>0</v>
      </c>
      <c r="I20" s="1"/>
      <c r="J20" s="13">
        <v>0</v>
      </c>
      <c r="K20" s="1"/>
    </row>
    <row r="21" spans="1:12" x14ac:dyDescent="0.3">
      <c r="A21" s="9" t="s">
        <v>14</v>
      </c>
      <c r="B21" s="13">
        <v>0</v>
      </c>
      <c r="C21" s="9"/>
      <c r="D21" s="22">
        <v>-151.9</v>
      </c>
      <c r="F21" s="13">
        <v>0</v>
      </c>
      <c r="H21" s="29">
        <v>0</v>
      </c>
      <c r="I21" s="1"/>
      <c r="J21" s="13">
        <v>0</v>
      </c>
      <c r="K21" s="1"/>
    </row>
    <row r="22" spans="1:12" s="9" customFormat="1" ht="15" thickBot="1" x14ac:dyDescent="0.35">
      <c r="A22" s="9" t="s">
        <v>1</v>
      </c>
      <c r="B22" s="24">
        <f>SUM(B14:B21)</f>
        <v>2127.5000000000005</v>
      </c>
      <c r="D22" s="24">
        <f>SUM(D14:D21)</f>
        <v>1600.2999999999997</v>
      </c>
      <c r="F22" s="24">
        <f>SUM(F14:F21)</f>
        <v>1528.5</v>
      </c>
      <c r="H22" s="24">
        <f>SUM(H14:H21)</f>
        <v>1392.8</v>
      </c>
      <c r="J22" s="24">
        <f>SUM(J14:J21)</f>
        <v>1254.3999999999999</v>
      </c>
      <c r="L22" s="7"/>
    </row>
    <row r="23" spans="1:12" ht="15" thickTop="1" x14ac:dyDescent="0.3"/>
  </sheetData>
  <mergeCells count="1">
    <mergeCell ref="B11:J11"/>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Quarterly Adj EBITDA 2024</vt:lpstr>
      <vt:lpstr>Quarterly Adj EBITDA 2023</vt:lpstr>
      <vt:lpstr>Annual Adj EBITDA 2019-2023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2024-04-30T15:27:12Z</dcterms:modified>
</cp:coreProperties>
</file>